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4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3)" sheetId="8" r:id="rId2"/>
  </sheets>
  <definedNames>
    <definedName name="_xlnm._FilterDatabase" localSheetId="1" hidden="1">'Лист3 (3)'!$C$5:$F$194</definedName>
  </definedNames>
  <calcPr calcId="152511"/>
</workbook>
</file>

<file path=xl/calcChain.xml><?xml version="1.0" encoding="utf-8"?>
<calcChain xmlns="http://schemas.openxmlformats.org/spreadsheetml/2006/main">
  <c r="I108" i="8" l="1"/>
  <c r="I62" i="8"/>
  <c r="I54" i="8"/>
  <c r="I52" i="8"/>
  <c r="I51" i="8"/>
  <c r="I45" i="8"/>
  <c r="H180" i="8" l="1"/>
  <c r="G180" i="8"/>
  <c r="I182" i="8"/>
  <c r="I144" i="8" l="1"/>
  <c r="I143" i="8"/>
  <c r="I55" i="8"/>
  <c r="G43" i="8"/>
  <c r="I173" i="8" l="1"/>
  <c r="I172" i="8"/>
  <c r="I151" i="8"/>
  <c r="I136" i="8"/>
  <c r="H117" i="8"/>
  <c r="G117" i="8"/>
  <c r="I127" i="8"/>
  <c r="I96" i="8"/>
  <c r="I72" i="8"/>
  <c r="I68" i="8"/>
  <c r="I50" i="8" l="1"/>
  <c r="I49" i="8"/>
  <c r="I40" i="8"/>
  <c r="H19" i="8"/>
  <c r="G19" i="8"/>
  <c r="I23" i="8"/>
  <c r="G80" i="8" l="1"/>
  <c r="H128" i="8" l="1"/>
  <c r="G128" i="8"/>
  <c r="I129" i="8"/>
  <c r="I124" i="8"/>
  <c r="I125" i="8"/>
  <c r="I126" i="8"/>
  <c r="H110" i="8"/>
  <c r="G110" i="8"/>
  <c r="H102" i="8"/>
  <c r="G102" i="8"/>
  <c r="H100" i="8"/>
  <c r="G100" i="8"/>
  <c r="I128" i="8" l="1"/>
  <c r="I84" i="8"/>
  <c r="I48" i="8"/>
  <c r="I35" i="8"/>
  <c r="H7" i="8"/>
  <c r="G7" i="8"/>
  <c r="I9" i="8"/>
  <c r="I193" i="8" l="1"/>
  <c r="H192" i="8"/>
  <c r="G192" i="8"/>
  <c r="I191" i="8"/>
  <c r="H190" i="8"/>
  <c r="G190" i="8"/>
  <c r="I189" i="8"/>
  <c r="H188" i="8"/>
  <c r="G188" i="8"/>
  <c r="I187" i="8"/>
  <c r="I186" i="8"/>
  <c r="H185" i="8"/>
  <c r="G185" i="8"/>
  <c r="I184" i="8"/>
  <c r="H183" i="8"/>
  <c r="G183" i="8"/>
  <c r="I181" i="8"/>
  <c r="I179" i="8"/>
  <c r="I178" i="8"/>
  <c r="H177" i="8"/>
  <c r="G177" i="8"/>
  <c r="I176" i="8"/>
  <c r="H175" i="8"/>
  <c r="G175" i="8"/>
  <c r="I174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0" i="8"/>
  <c r="I149" i="8"/>
  <c r="I148" i="8"/>
  <c r="I147" i="8"/>
  <c r="I146" i="8"/>
  <c r="I145" i="8"/>
  <c r="I142" i="8"/>
  <c r="I141" i="8"/>
  <c r="I140" i="8"/>
  <c r="I139" i="8"/>
  <c r="I138" i="8"/>
  <c r="I137" i="8"/>
  <c r="I135" i="8"/>
  <c r="I134" i="8"/>
  <c r="I133" i="8"/>
  <c r="I132" i="8"/>
  <c r="I131" i="8"/>
  <c r="H130" i="8"/>
  <c r="G130" i="8"/>
  <c r="I123" i="8"/>
  <c r="I122" i="8"/>
  <c r="I121" i="8"/>
  <c r="I120" i="8"/>
  <c r="I119" i="8"/>
  <c r="I118" i="8"/>
  <c r="I116" i="8"/>
  <c r="H115" i="8"/>
  <c r="G115" i="8"/>
  <c r="I114" i="8"/>
  <c r="H113" i="8"/>
  <c r="G113" i="8"/>
  <c r="I112" i="8"/>
  <c r="I111" i="8"/>
  <c r="I109" i="8"/>
  <c r="I107" i="8"/>
  <c r="H106" i="8"/>
  <c r="G106" i="8"/>
  <c r="I105" i="8"/>
  <c r="H104" i="8"/>
  <c r="G104" i="8"/>
  <c r="I103" i="8"/>
  <c r="I101" i="8"/>
  <c r="I99" i="8"/>
  <c r="H98" i="8"/>
  <c r="G98" i="8"/>
  <c r="I97" i="8"/>
  <c r="I95" i="8"/>
  <c r="H94" i="8"/>
  <c r="G94" i="8"/>
  <c r="I93" i="8"/>
  <c r="I92" i="8"/>
  <c r="H91" i="8"/>
  <c r="G91" i="8"/>
  <c r="I90" i="8"/>
  <c r="H89" i="8"/>
  <c r="G89" i="8"/>
  <c r="I88" i="8"/>
  <c r="H87" i="8"/>
  <c r="G87" i="8"/>
  <c r="I86" i="8"/>
  <c r="I85" i="8"/>
  <c r="I83" i="8"/>
  <c r="I82" i="8"/>
  <c r="I81" i="8"/>
  <c r="H80" i="8"/>
  <c r="I78" i="8"/>
  <c r="I77" i="8"/>
  <c r="I76" i="8"/>
  <c r="I75" i="8"/>
  <c r="I74" i="8"/>
  <c r="I73" i="8"/>
  <c r="I71" i="8"/>
  <c r="I70" i="8"/>
  <c r="I69" i="8"/>
  <c r="I67" i="8"/>
  <c r="I66" i="8"/>
  <c r="I65" i="8"/>
  <c r="I64" i="8"/>
  <c r="I63" i="8"/>
  <c r="I61" i="8"/>
  <c r="I60" i="8"/>
  <c r="I59" i="8"/>
  <c r="I58" i="8"/>
  <c r="I57" i="8"/>
  <c r="I56" i="8"/>
  <c r="I53" i="8"/>
  <c r="I47" i="8"/>
  <c r="I46" i="8"/>
  <c r="I44" i="8"/>
  <c r="H43" i="8"/>
  <c r="I42" i="8"/>
  <c r="I41" i="8"/>
  <c r="I39" i="8"/>
  <c r="I38" i="8"/>
  <c r="H37" i="8"/>
  <c r="G37" i="8"/>
  <c r="I36" i="8"/>
  <c r="I34" i="8"/>
  <c r="I33" i="8"/>
  <c r="I32" i="8"/>
  <c r="H31" i="8"/>
  <c r="G31" i="8"/>
  <c r="I30" i="8"/>
  <c r="I29" i="8"/>
  <c r="H28" i="8"/>
  <c r="G28" i="8"/>
  <c r="I27" i="8"/>
  <c r="I26" i="8"/>
  <c r="I25" i="8"/>
  <c r="H24" i="8"/>
  <c r="G24" i="8"/>
  <c r="I22" i="8"/>
  <c r="I21" i="8"/>
  <c r="I20" i="8"/>
  <c r="I18" i="8"/>
  <c r="I17" i="8"/>
  <c r="H16" i="8"/>
  <c r="G16" i="8"/>
  <c r="I15" i="8"/>
  <c r="I14" i="8"/>
  <c r="I13" i="8"/>
  <c r="I12" i="8"/>
  <c r="I11" i="8"/>
  <c r="H10" i="8"/>
  <c r="G10" i="8"/>
  <c r="I8" i="8"/>
  <c r="G6" i="8" l="1"/>
  <c r="G79" i="8"/>
  <c r="I175" i="8"/>
  <c r="I94" i="8"/>
  <c r="I102" i="8"/>
  <c r="I113" i="8"/>
  <c r="I180" i="8"/>
  <c r="I89" i="8"/>
  <c r="I100" i="8"/>
  <c r="I7" i="8"/>
  <c r="I177" i="8"/>
  <c r="I10" i="8"/>
  <c r="I91" i="8"/>
  <c r="I192" i="8"/>
  <c r="I183" i="8"/>
  <c r="I188" i="8"/>
  <c r="I190" i="8"/>
  <c r="I185" i="8"/>
  <c r="I130" i="8"/>
  <c r="I117" i="8"/>
  <c r="I115" i="8"/>
  <c r="I106" i="8"/>
  <c r="I104" i="8"/>
  <c r="I98" i="8"/>
  <c r="I87" i="8"/>
  <c r="I80" i="8"/>
  <c r="I43" i="8"/>
  <c r="I37" i="8"/>
  <c r="I31" i="8"/>
  <c r="I28" i="8"/>
  <c r="H6" i="8"/>
  <c r="I24" i="8"/>
  <c r="I19" i="8"/>
  <c r="I16" i="8"/>
  <c r="H79" i="8"/>
  <c r="I110" i="8"/>
  <c r="H194" i="8" l="1"/>
  <c r="G194" i="8"/>
  <c r="I79" i="8"/>
  <c r="I6" i="8"/>
  <c r="I194" i="8" l="1"/>
</calcChain>
</file>

<file path=xl/sharedStrings.xml><?xml version="1.0" encoding="utf-8"?>
<sst xmlns="http://schemas.openxmlformats.org/spreadsheetml/2006/main" count="835" uniqueCount="345">
  <si>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</si>
  <si>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</si>
  <si>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</si>
  <si>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</si>
  <si>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</si>
  <si>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</si>
  <si>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</si>
  <si>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</si>
  <si>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</si>
  <si>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</si>
  <si>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</si>
  <si>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</si>
  <si>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</si>
  <si>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</si>
  <si>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</si>
  <si>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</si>
  <si>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</si>
  <si>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</si>
  <si>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</si>
  <si>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</si>
  <si>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</si>
  <si>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</si>
  <si>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</si>
  <si>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</si>
  <si>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</si>
  <si>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</si>
  <si>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</si>
  <si>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</si>
  <si>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</si>
  <si>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</si>
  <si>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</si>
  <si>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</si>
  <si>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</si>
  <si>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</si>
  <si>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</si>
  <si>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</si>
  <si>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</si>
  <si>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</si>
  <si>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</si>
  <si>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</si>
  <si>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</si>
  <si>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</si>
  <si>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</si>
  <si>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</si>
  <si>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</si>
  <si>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</si>
  <si>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</si>
  <si>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</si>
  <si>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</si>
  <si>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</si>
  <si>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</si>
  <si>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</si>
  <si>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</si>
  <si>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</si>
  <si>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</si>
  <si>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</si>
  <si>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</si>
  <si>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</si>
  <si>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</si>
  <si>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</si>
  <si>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</si>
  <si>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</si>
  <si>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</si>
  <si>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</si>
  <si>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</si>
  <si>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</si>
  <si>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</si>
  <si>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</si>
  <si>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</si>
  <si>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</si>
  <si>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</si>
  <si>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</si>
  <si>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</si>
  <si>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</si>
  <si>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</si>
  <si>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</si>
  <si>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</si>
  <si>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</si>
  <si>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</si>
  <si>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</si>
  <si>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</si>
  <si>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</si>
  <si>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</si>
  <si>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</si>
  <si>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</si>
  <si>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</si>
  <si>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</si>
  <si>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</si>
  <si>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</si>
  <si>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</si>
  <si>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</si>
  <si>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</si>
  <si>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</si>
  <si>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</si>
  <si>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</si>
  <si>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0801</t>
  </si>
  <si>
    <t>16.</t>
  </si>
  <si>
    <t>0113</t>
  </si>
  <si>
    <t>17.</t>
  </si>
  <si>
    <t>18.</t>
  </si>
  <si>
    <t>18.0.00.00000</t>
  </si>
  <si>
    <t>0102</t>
  </si>
  <si>
    <t>18.0.01.20100</t>
  </si>
  <si>
    <t>0104</t>
  </si>
  <si>
    <t>18.0.02.20100</t>
  </si>
  <si>
    <t>18.0.03.20100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</si>
  <si>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</si>
  <si>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</si>
  <si>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</si>
  <si>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</si>
  <si>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</si>
  <si>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</si>
  <si>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</si>
  <si>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</si>
  <si>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</si>
  <si>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</si>
  <si>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</si>
  <si>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</si>
  <si>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</si>
  <si>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</si>
  <si>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</si>
  <si>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</si>
  <si>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</si>
  <si>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</si>
  <si>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</si>
  <si>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</si>
  <si>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</si>
  <si>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</si>
  <si>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1.1.</t>
  </si>
  <si>
    <t>Подпрограмма "Развитие педагогического потенциала"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</si>
  <si>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</si>
  <si>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</si>
  <si>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</si>
  <si>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</si>
  <si>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</si>
  <si>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</si>
  <si>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</si>
  <si>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</si>
  <si>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</si>
  <si>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</si>
  <si>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</si>
  <si>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</si>
  <si>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</si>
  <si>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</si>
  <si>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</si>
  <si>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</si>
  <si>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</si>
  <si>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</si>
  <si>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</si>
  <si>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</si>
  <si>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</si>
  <si>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</si>
  <si>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</si>
  <si>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</si>
  <si>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</si>
  <si>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01.9.05.20300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</si>
  <si>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</si>
  <si>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</si>
  <si>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</si>
  <si>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</si>
  <si>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18.0.04.21000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</si>
  <si>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</si>
  <si>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</si>
  <si>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</si>
  <si>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</si>
  <si>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</si>
  <si>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</si>
  <si>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</si>
  <si>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</si>
  <si>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</si>
  <si>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</si>
  <si>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</si>
  <si>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24.0.00.00000</t>
  </si>
  <si>
    <t>24.0.00.21000</t>
  </si>
  <si>
    <t>21.</t>
  </si>
  <si>
    <t>25.0.00.00000</t>
  </si>
  <si>
    <t>25.0.00.21000</t>
  </si>
  <si>
    <t>Подпрограмма "Развитие и поддержка инфрастуктуры системы образования района"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</si>
  <si>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</si>
  <si>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</si>
  <si>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</si>
  <si>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</si>
  <si>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</si>
  <si>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</si>
  <si>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</si>
  <si>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</si>
  <si>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</si>
  <si>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</si>
  <si>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</si>
  <si>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</si>
  <si>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</si>
  <si>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</si>
  <si>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</si>
  <si>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</si>
  <si>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</si>
  <si>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</si>
  <si>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</si>
  <si>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</si>
  <si>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</si>
  <si>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</si>
  <si>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</si>
  <si>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</si>
  <si>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</si>
  <si>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</si>
  <si>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</si>
  <si>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</si>
  <si>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</si>
  <si>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</si>
  <si>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</si>
  <si>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</si>
  <si>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</si>
  <si>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</si>
  <si>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</si>
  <si>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</si>
  <si>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</si>
  <si>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</si>
  <si>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</si>
  <si>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</si>
  <si>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</si>
  <si>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</si>
  <si>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</si>
  <si>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</si>
  <si>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</si>
  <si>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</si>
  <si>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</si>
  <si>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</si>
  <si>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</si>
  <si>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</si>
  <si>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</si>
  <si>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</si>
  <si>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</si>
  <si>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</si>
  <si>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</si>
  <si>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</si>
  <si>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Основное мероприятие "Совершенствование системы учета муниципальной собственности"</t>
  </si>
  <si>
    <t>Основное мероприятие "Поддержка и улучшение состояния ЖКХ"</t>
  </si>
  <si>
    <t>Основное мероприятие "Осуществление отдельных областных государственных полномочий"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</si>
  <si>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</si>
  <si>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</si>
  <si>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Основное мероприятие "Обеспечение эффективности управления экономическим развитием"</t>
  </si>
  <si>
    <t>Основное мероприятие"Реализация мероприятий, направленных на поддержку дополнительного образования"</t>
  </si>
  <si>
    <t>23.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</si>
  <si>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</si>
  <si>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</si>
  <si>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</si>
  <si>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</si>
  <si>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</si>
  <si>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</si>
  <si>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</si>
  <si>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</si>
  <si>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01.8.01.S2050</t>
  </si>
  <si>
    <t>20.0.00.00000</t>
  </si>
  <si>
    <t>20.0.00.21000</t>
  </si>
  <si>
    <t>Основное мероприятие "Организация летнего отдыха, оздоровления и занятости детей"</t>
  </si>
  <si>
    <t>02.1.01.73200</t>
  </si>
  <si>
    <t>15.0.01.L519A</t>
  </si>
  <si>
    <t>01.8.01.21000</t>
  </si>
  <si>
    <t>02.1.04.20600</t>
  </si>
  <si>
    <t>10.2.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</si>
  <si>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</si>
  <si>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</si>
  <si>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</si>
  <si>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</si>
  <si>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</si>
  <si>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</si>
  <si>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</si>
  <si>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1202</t>
  </si>
  <si>
    <t>19.1.00.21000</t>
  </si>
  <si>
    <t>Исп. Лукомская М.А. 8 (395 36) 5-24-70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</si>
  <si>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</si>
  <si>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</si>
  <si>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</si>
  <si>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01.9.ЕВ.51791</t>
  </si>
  <si>
    <t>01.9.03.21000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</si>
  <si>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</si>
  <si>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</si>
  <si>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</si>
  <si>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</si>
  <si>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</si>
  <si>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</si>
  <si>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</si>
  <si>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</si>
  <si>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11.1.</t>
  </si>
  <si>
    <t>11.2.</t>
  </si>
  <si>
    <t>12.2.00.21000</t>
  </si>
  <si>
    <t>Основное мероприятие "Создание условий организации учебно-воспитательного процесса"</t>
  </si>
  <si>
    <t>1.9.5.</t>
  </si>
  <si>
    <t>Подпрограмма "Развитие физической культуры и спорта в муниципальном образовании Куйтунский район" на 2023-2027 гг."</t>
  </si>
  <si>
    <t>Содействие занятости населения на территории муниципального образования Куйтунский район на 2021-2025 гг.</t>
  </si>
  <si>
    <t>Подпрограмма 1 "Развитие казачьего общества на территории муниципального образования Куйтунский район"</t>
  </si>
  <si>
    <t>Развитие физической культуры, спорта и молодежной политики на территории муниципального образования Куйтунский район на 2023-2027гг</t>
  </si>
  <si>
    <t>1.2.7.</t>
  </si>
  <si>
    <t>Образование на 2021-2026 годы</t>
  </si>
  <si>
    <t>Начальник финансового управления администрации</t>
  </si>
  <si>
    <t>Н. А. Ковшарова</t>
  </si>
  <si>
    <t>15.1.</t>
  </si>
  <si>
    <t>План на 2024 год в соответствии со сводной бюджетной росписью</t>
  </si>
  <si>
    <t>1.1.2.</t>
  </si>
  <si>
    <t>Основное мероприятие" Оснащение медицинских кабинетов дошкольных учреждений"</t>
  </si>
  <si>
    <t xml:space="preserve">1.4.1. </t>
  </si>
  <si>
    <t>01.5.01.S2988</t>
  </si>
  <si>
    <t>01.7.01.S2949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</si>
  <si>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</si>
  <si>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</si>
  <si>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02.1.03.210001</t>
  </si>
  <si>
    <t>700</t>
  </si>
  <si>
    <t>2.1.2.</t>
  </si>
  <si>
    <t>2.1.3.</t>
  </si>
  <si>
    <t>02.2.03.21000</t>
  </si>
  <si>
    <t>08.0.02.21000</t>
  </si>
  <si>
    <t>Об энергосбережении и повышении энергетической эффективности на территории муниципального образования Куйтунский район на 2020-2024 гг.</t>
  </si>
  <si>
    <t>Основное мероприятие "Оформление объектов в муниципальную собственность"</t>
  </si>
  <si>
    <t>17.0.01.21000</t>
  </si>
  <si>
    <t>16.3.</t>
  </si>
  <si>
    <t>16.4.</t>
  </si>
  <si>
    <t>16.5.</t>
  </si>
  <si>
    <t>16.6.</t>
  </si>
  <si>
    <t>16.7.</t>
  </si>
  <si>
    <t>16.8.</t>
  </si>
  <si>
    <t>16.9.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</si>
  <si>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одаренностью"</t>
  </si>
  <si>
    <t>Основное мероприятие "Реализация мероприятий по организации отдыха, оздоровления и занятости детей"</t>
  </si>
  <si>
    <t>Поддержка малого бизнеса на 2019-2026 гг.</t>
  </si>
  <si>
    <t>Управление финансами муниципального образования Куйтунский район на 2020-2026гг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</si>
  <si>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2021-2026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</si>
  <si>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2019-2026 гг.</t>
  </si>
  <si>
    <t>Охрана окружающей среды на 2019-2026 гг.</t>
  </si>
  <si>
    <t>Подпрограмма 2 "Развитие молодежной политики в муниципальном образовании Куйтунский район на 2023-2027 гг"</t>
  </si>
  <si>
    <t>Укрепление общественного здоровья на 2021-2026 гг</t>
  </si>
  <si>
    <t>Развитие дорожного хозяйства на территории муниципального образования Куйтунский район на 2020-2026 гг.</t>
  </si>
  <si>
    <t>Развитие культуры в муниципальном образовании Куйтунский район на 2022-2026 гг</t>
  </si>
  <si>
    <t>Муниципальное управление на 2020-2024 гг</t>
  </si>
  <si>
    <t>Укрепление межнационального и межконфессиального согласия на территории муниципального образования Куйтунский район на 2020-2024 гг.</t>
  </si>
  <si>
    <t>Поддержка социально-ориентированных некоммерческих организаций на территории муниципального образования Куйтунский район  на 2020-2026 гг.</t>
  </si>
  <si>
    <t>Повышение безопасности дорожного движения в муниципальном образовании Куйтунский район на 2021-2024 годы</t>
  </si>
  <si>
    <t>Профилактика правонарушений на территории муниципального образования Куйтунский район на 2021-2026 гг.</t>
  </si>
  <si>
    <t>01.4.02.S2070</t>
  </si>
  <si>
    <t>01.9.01.21000</t>
  </si>
  <si>
    <t>Основное мероприятие "Восстановление мемориальных сооружений и объектов, увековечивающих память погибших при защите Отечества"</t>
  </si>
  <si>
    <t>14.2.</t>
  </si>
  <si>
    <t>15.0.02.74411</t>
  </si>
  <si>
    <t>17.0.00.00000</t>
  </si>
  <si>
    <t>17.1.</t>
  </si>
  <si>
    <t>24.</t>
  </si>
  <si>
    <t>Информация об исполнении муниципальных программ  и подпрограмм 
муниципального образования Куйтунский район на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</si>
</sst>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0" fontId="4" fillId="0" borderId="3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7" fillId="0" borderId="0" xfId="0" applyFont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98" t="s">
        <v>6</v>
      </c>
      <c r="B5" s="98"/>
      <c r="C5" s="98"/>
      <c r="D5" s="98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98" t="s">
        <v>8</v>
      </c>
      <c r="B8" s="98"/>
      <c r="C8" s="98"/>
      <c r="D8" s="98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tabSelected="1" topLeftCell="A184" workbookViewId="0">
      <selection activeCell="J194" sqref="J194"/>
    </sheetView>
  </sheetViews>
  <sheetFormatPr defaultRowHeight="12.75" x14ac:dyDescent="0.2"/>
  <cols>
    <col min="1" max="1" width="6.140625" style="36" customWidth="1"/>
    <col min="2" max="2" width="45.140625" style="37" customWidth="1"/>
    <col min="3" max="4" width="9.140625" style="37"/>
    <col min="5" max="5" width="15.85546875" style="37" customWidth="1"/>
    <col min="6" max="6" width="9.140625" style="37"/>
    <col min="7" max="7" width="12" style="37" customWidth="1"/>
    <col min="8" max="8" width="10.42578125" style="37" customWidth="1"/>
    <col min="9" max="9" width="11.140625" style="37" customWidth="1"/>
    <col min="10" max="10" width="17.140625" customWidth="1"/>
  </cols>
  <sheetData>
    <row r="1" spans="1:9" ht="39" customHeight="1" x14ac:dyDescent="0.25">
      <c r="A1" s="109" t="s">
        <v>344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3"/>
      <c r="B2" s="110"/>
      <c r="C2" s="110"/>
      <c r="D2" s="110"/>
      <c r="E2" s="110"/>
      <c r="F2" s="110"/>
      <c r="G2" s="110"/>
      <c r="H2" s="110"/>
      <c r="I2" s="110"/>
    </row>
    <row r="3" spans="1:9" x14ac:dyDescent="0.2">
      <c r="A3" s="13"/>
      <c r="B3" s="4"/>
      <c r="C3" s="4"/>
      <c r="D3" s="4"/>
      <c r="E3" s="4"/>
      <c r="F3" s="4"/>
      <c r="G3" s="3"/>
      <c r="H3" s="111" t="s">
        <v>0</v>
      </c>
      <c r="I3" s="111"/>
    </row>
    <row r="4" spans="1:9" ht="24" customHeight="1" x14ac:dyDescent="0.2">
      <c r="A4" s="112" t="s">
        <v>1</v>
      </c>
      <c r="B4" s="112" t="s">
        <v>2</v>
      </c>
      <c r="C4" s="114" t="s">
        <v>11</v>
      </c>
      <c r="D4" s="115"/>
      <c r="E4" s="115"/>
      <c r="F4" s="116"/>
      <c r="G4" s="112" t="s">
        <v>296</v>
      </c>
      <c r="H4" s="112" t="s">
        <v>3</v>
      </c>
      <c r="I4" s="112" t="s">
        <v>4</v>
      </c>
    </row>
    <row r="5" spans="1:9" ht="46.5" customHeight="1" x14ac:dyDescent="0.2">
      <c r="A5" s="113"/>
      <c r="B5" s="113"/>
      <c r="C5" s="12" t="s">
        <v>12</v>
      </c>
      <c r="D5" s="12" t="s">
        <v>13</v>
      </c>
      <c r="E5" s="12" t="s">
        <v>14</v>
      </c>
      <c r="F5" s="12" t="s">
        <v>15</v>
      </c>
      <c r="G5" s="113"/>
      <c r="H5" s="113"/>
      <c r="I5" s="113"/>
    </row>
    <row r="6" spans="1:9" x14ac:dyDescent="0.2">
      <c r="A6" s="32" t="s">
        <v>45</v>
      </c>
      <c r="B6" s="35" t="s">
        <v>292</v>
      </c>
      <c r="C6" s="24" t="s">
        <v>18</v>
      </c>
      <c r="D6" s="24"/>
      <c r="E6" s="24" t="s">
        <v>86</v>
      </c>
      <c r="F6" s="24"/>
      <c r="G6" s="46">
        <f>G7+G10+G16+G19+G24+G28+G31+G37+G43</f>
        <v>1401784.6515000004</v>
      </c>
      <c r="H6" s="46">
        <f>H7+H10+H16+H19+H24+H28+H31+H37+H43</f>
        <v>339243.84600000002</v>
      </c>
      <c r="I6" s="25">
        <f>H6/G6</f>
        <v>0.24200853222139873</v>
      </c>
    </row>
    <row r="7" spans="1:9" x14ac:dyDescent="0.2">
      <c r="A7" s="19" t="s">
        <v>128</v>
      </c>
      <c r="B7" s="84" t="s">
        <v>29</v>
      </c>
      <c r="C7" s="12" t="s">
        <v>18</v>
      </c>
      <c r="D7" s="12"/>
      <c r="E7" s="12"/>
      <c r="F7" s="12"/>
      <c r="G7" s="43">
        <f>G8+G9</f>
        <v>77</v>
      </c>
      <c r="H7" s="43">
        <f>H8+H9</f>
        <v>0</v>
      </c>
      <c r="I7" s="6">
        <f t="shared" ref="I7:I16" si="0">H7/G7</f>
        <v>0</v>
      </c>
    </row>
    <row r="8" spans="1:9" ht="22.5" customHeight="1" x14ac:dyDescent="0.2">
      <c r="A8" s="74" t="s">
        <v>183</v>
      </c>
      <c r="B8" s="85" t="s">
        <v>249</v>
      </c>
      <c r="C8" s="7" t="s">
        <v>18</v>
      </c>
      <c r="D8" s="7" t="s">
        <v>19</v>
      </c>
      <c r="E8" s="7" t="s">
        <v>248</v>
      </c>
      <c r="F8" s="7" t="s">
        <v>24</v>
      </c>
      <c r="G8" s="44">
        <v>27</v>
      </c>
      <c r="H8" s="44">
        <v>0</v>
      </c>
      <c r="I8" s="8">
        <f t="shared" si="0"/>
        <v>0</v>
      </c>
    </row>
    <row r="9" spans="1:9" ht="22.5" customHeight="1" x14ac:dyDescent="0.2">
      <c r="A9" s="74" t="s">
        <v>297</v>
      </c>
      <c r="B9" s="85" t="s">
        <v>298</v>
      </c>
      <c r="C9" s="7" t="s">
        <v>18</v>
      </c>
      <c r="D9" s="7" t="s">
        <v>27</v>
      </c>
      <c r="E9" s="7" t="s">
        <v>31</v>
      </c>
      <c r="F9" s="7" t="s">
        <v>24</v>
      </c>
      <c r="G9" s="44">
        <v>50</v>
      </c>
      <c r="H9" s="44">
        <v>0</v>
      </c>
      <c r="I9" s="8">
        <f t="shared" ref="I9" si="1">H9/G9</f>
        <v>0</v>
      </c>
    </row>
    <row r="10" spans="1:9" x14ac:dyDescent="0.2">
      <c r="A10" s="86" t="s">
        <v>37</v>
      </c>
      <c r="B10" s="87" t="s">
        <v>129</v>
      </c>
      <c r="C10" s="12" t="s">
        <v>18</v>
      </c>
      <c r="D10" s="12"/>
      <c r="E10" s="12"/>
      <c r="F10" s="12"/>
      <c r="G10" s="43">
        <f>SUM(G11:G15)</f>
        <v>540</v>
      </c>
      <c r="H10" s="43">
        <f>SUM(H11:H15)</f>
        <v>134</v>
      </c>
      <c r="I10" s="6">
        <f t="shared" si="0"/>
        <v>0.24814814814814815</v>
      </c>
    </row>
    <row r="11" spans="1:9" ht="22.5" x14ac:dyDescent="0.2">
      <c r="A11" s="88" t="s">
        <v>185</v>
      </c>
      <c r="B11" s="17" t="s">
        <v>184</v>
      </c>
      <c r="C11" s="7" t="s">
        <v>18</v>
      </c>
      <c r="D11" s="7" t="s">
        <v>19</v>
      </c>
      <c r="E11" s="7" t="s">
        <v>33</v>
      </c>
      <c r="F11" s="7" t="s">
        <v>24</v>
      </c>
      <c r="G11" s="44">
        <v>50</v>
      </c>
      <c r="H11" s="44">
        <v>0</v>
      </c>
      <c r="I11" s="8">
        <f t="shared" si="0"/>
        <v>0</v>
      </c>
    </row>
    <row r="12" spans="1:9" ht="22.5" x14ac:dyDescent="0.2">
      <c r="A12" s="88" t="s">
        <v>186</v>
      </c>
      <c r="B12" s="17" t="s">
        <v>261</v>
      </c>
      <c r="C12" s="7" t="s">
        <v>18</v>
      </c>
      <c r="D12" s="7" t="s">
        <v>19</v>
      </c>
      <c r="E12" s="7" t="s">
        <v>263</v>
      </c>
      <c r="F12" s="7" t="s">
        <v>24</v>
      </c>
      <c r="G12" s="44">
        <v>50</v>
      </c>
      <c r="H12" s="44">
        <v>0</v>
      </c>
      <c r="I12" s="8">
        <f t="shared" si="0"/>
        <v>0</v>
      </c>
    </row>
    <row r="13" spans="1:9" ht="22.5" x14ac:dyDescent="0.2">
      <c r="A13" s="74" t="s">
        <v>262</v>
      </c>
      <c r="B13" s="80" t="s">
        <v>278</v>
      </c>
      <c r="C13" s="7" t="s">
        <v>18</v>
      </c>
      <c r="D13" s="7" t="s">
        <v>19</v>
      </c>
      <c r="E13" s="7" t="s">
        <v>280</v>
      </c>
      <c r="F13" s="7" t="s">
        <v>24</v>
      </c>
      <c r="G13" s="44">
        <v>30</v>
      </c>
      <c r="H13" s="44">
        <v>0</v>
      </c>
      <c r="I13" s="8">
        <f t="shared" si="0"/>
        <v>0</v>
      </c>
    </row>
    <row r="14" spans="1:9" ht="33.75" x14ac:dyDescent="0.2">
      <c r="A14" s="89" t="s">
        <v>279</v>
      </c>
      <c r="B14" s="80" t="s">
        <v>187</v>
      </c>
      <c r="C14" s="7" t="s">
        <v>18</v>
      </c>
      <c r="D14" s="7" t="s">
        <v>19</v>
      </c>
      <c r="E14" s="7" t="s">
        <v>130</v>
      </c>
      <c r="F14" s="7" t="s">
        <v>77</v>
      </c>
      <c r="G14" s="44">
        <v>350</v>
      </c>
      <c r="H14" s="44">
        <v>74</v>
      </c>
      <c r="I14" s="8">
        <f t="shared" si="0"/>
        <v>0.21142857142857144</v>
      </c>
    </row>
    <row r="15" spans="1:9" ht="33.75" x14ac:dyDescent="0.2">
      <c r="A15" s="88" t="s">
        <v>291</v>
      </c>
      <c r="B15" s="17" t="s">
        <v>188</v>
      </c>
      <c r="C15" s="7" t="s">
        <v>18</v>
      </c>
      <c r="D15" s="7" t="s">
        <v>19</v>
      </c>
      <c r="E15" s="7" t="s">
        <v>189</v>
      </c>
      <c r="F15" s="7" t="s">
        <v>24</v>
      </c>
      <c r="G15" s="44">
        <v>60</v>
      </c>
      <c r="H15" s="44">
        <v>60</v>
      </c>
      <c r="I15" s="8">
        <f t="shared" si="0"/>
        <v>1</v>
      </c>
    </row>
    <row r="16" spans="1:9" x14ac:dyDescent="0.2">
      <c r="A16" s="86" t="s">
        <v>38</v>
      </c>
      <c r="B16" s="90" t="s">
        <v>131</v>
      </c>
      <c r="C16" s="72" t="s">
        <v>18</v>
      </c>
      <c r="D16" s="72"/>
      <c r="E16" s="12"/>
      <c r="F16" s="12"/>
      <c r="G16" s="43">
        <f>G17+G18</f>
        <v>500</v>
      </c>
      <c r="H16" s="43">
        <f>H17+H18</f>
        <v>173</v>
      </c>
      <c r="I16" s="6">
        <f t="shared" si="0"/>
        <v>0.34599999999999997</v>
      </c>
    </row>
    <row r="17" spans="1:9" ht="22.5" x14ac:dyDescent="0.2">
      <c r="A17" s="88" t="s">
        <v>190</v>
      </c>
      <c r="B17" s="17" t="s">
        <v>240</v>
      </c>
      <c r="C17" s="7" t="s">
        <v>18</v>
      </c>
      <c r="D17" s="7" t="s">
        <v>19</v>
      </c>
      <c r="E17" s="7" t="s">
        <v>32</v>
      </c>
      <c r="F17" s="7" t="s">
        <v>24</v>
      </c>
      <c r="G17" s="44">
        <v>100</v>
      </c>
      <c r="H17" s="44">
        <v>100</v>
      </c>
      <c r="I17" s="8">
        <f>H17/G17</f>
        <v>1</v>
      </c>
    </row>
    <row r="18" spans="1:9" ht="56.25" x14ac:dyDescent="0.2">
      <c r="A18" s="88" t="s">
        <v>191</v>
      </c>
      <c r="B18" s="17" t="s">
        <v>320</v>
      </c>
      <c r="C18" s="7" t="s">
        <v>18</v>
      </c>
      <c r="D18" s="7" t="s">
        <v>19</v>
      </c>
      <c r="E18" s="7" t="s">
        <v>132</v>
      </c>
      <c r="F18" s="7" t="s">
        <v>24</v>
      </c>
      <c r="G18" s="44">
        <v>400</v>
      </c>
      <c r="H18" s="44">
        <v>73</v>
      </c>
      <c r="I18" s="8">
        <f>H18/G18</f>
        <v>0.1825</v>
      </c>
    </row>
    <row r="19" spans="1:9" x14ac:dyDescent="0.2">
      <c r="A19" s="19" t="s">
        <v>133</v>
      </c>
      <c r="B19" s="20" t="s">
        <v>134</v>
      </c>
      <c r="C19" s="12" t="s">
        <v>18</v>
      </c>
      <c r="D19" s="12"/>
      <c r="E19" s="12"/>
      <c r="F19" s="12"/>
      <c r="G19" s="43">
        <f>SUM(G20:G23)</f>
        <v>14607.819</v>
      </c>
      <c r="H19" s="43">
        <f>SUM(H20:H23)</f>
        <v>0</v>
      </c>
      <c r="I19" s="6">
        <f t="shared" ref="I19:I21" si="2">H19/G19</f>
        <v>0</v>
      </c>
    </row>
    <row r="20" spans="1:9" ht="22.5" customHeight="1" x14ac:dyDescent="0.2">
      <c r="A20" s="104" t="s">
        <v>299</v>
      </c>
      <c r="B20" s="101" t="s">
        <v>253</v>
      </c>
      <c r="C20" s="7" t="s">
        <v>18</v>
      </c>
      <c r="D20" s="7" t="s">
        <v>19</v>
      </c>
      <c r="E20" s="7" t="s">
        <v>135</v>
      </c>
      <c r="F20" s="7" t="s">
        <v>24</v>
      </c>
      <c r="G20" s="44">
        <v>1273</v>
      </c>
      <c r="H20" s="44">
        <v>0</v>
      </c>
      <c r="I20" s="8">
        <f t="shared" si="2"/>
        <v>0</v>
      </c>
    </row>
    <row r="21" spans="1:9" ht="12.75" customHeight="1" x14ac:dyDescent="0.2">
      <c r="A21" s="100"/>
      <c r="B21" s="102"/>
      <c r="C21" s="7" t="s">
        <v>18</v>
      </c>
      <c r="D21" s="7" t="s">
        <v>19</v>
      </c>
      <c r="E21" s="7" t="s">
        <v>34</v>
      </c>
      <c r="F21" s="7" t="s">
        <v>24</v>
      </c>
      <c r="G21" s="44">
        <v>5269.32</v>
      </c>
      <c r="H21" s="44">
        <v>0</v>
      </c>
      <c r="I21" s="8">
        <f t="shared" si="2"/>
        <v>0</v>
      </c>
    </row>
    <row r="22" spans="1:9" ht="33.75" customHeight="1" x14ac:dyDescent="0.2">
      <c r="A22" s="99" t="s">
        <v>193</v>
      </c>
      <c r="B22" s="101" t="s">
        <v>192</v>
      </c>
      <c r="C22" s="7" t="s">
        <v>18</v>
      </c>
      <c r="D22" s="7" t="s">
        <v>19</v>
      </c>
      <c r="E22" s="7" t="s">
        <v>136</v>
      </c>
      <c r="F22" s="7" t="s">
        <v>24</v>
      </c>
      <c r="G22" s="44">
        <v>1500</v>
      </c>
      <c r="H22" s="44">
        <v>0</v>
      </c>
      <c r="I22" s="8">
        <f>H22/G22</f>
        <v>0</v>
      </c>
    </row>
    <row r="23" spans="1:9" x14ac:dyDescent="0.2">
      <c r="A23" s="100"/>
      <c r="B23" s="102"/>
      <c r="C23" s="7" t="s">
        <v>18</v>
      </c>
      <c r="D23" s="7" t="s">
        <v>19</v>
      </c>
      <c r="E23" s="7" t="s">
        <v>336</v>
      </c>
      <c r="F23" s="7" t="s">
        <v>24</v>
      </c>
      <c r="G23" s="44">
        <v>6565.4989999999998</v>
      </c>
      <c r="H23" s="44">
        <v>0</v>
      </c>
      <c r="I23" s="8">
        <f>H23/G23</f>
        <v>0</v>
      </c>
    </row>
    <row r="24" spans="1:9" x14ac:dyDescent="0.2">
      <c r="A24" s="86" t="s">
        <v>39</v>
      </c>
      <c r="B24" s="90" t="s">
        <v>137</v>
      </c>
      <c r="C24" s="12" t="s">
        <v>18</v>
      </c>
      <c r="D24" s="12"/>
      <c r="E24" s="12"/>
      <c r="F24" s="12"/>
      <c r="G24" s="43">
        <f>SUM(G25:G27)</f>
        <v>4621.6000000000004</v>
      </c>
      <c r="H24" s="43">
        <f>SUM(H25:H27)</f>
        <v>0</v>
      </c>
      <c r="I24" s="6">
        <f t="shared" ref="I24" si="3">H24/G24</f>
        <v>0</v>
      </c>
    </row>
    <row r="25" spans="1:9" ht="18" customHeight="1" x14ac:dyDescent="0.2">
      <c r="A25" s="99" t="s">
        <v>195</v>
      </c>
      <c r="B25" s="101" t="s">
        <v>269</v>
      </c>
      <c r="C25" s="7" t="s">
        <v>18</v>
      </c>
      <c r="D25" s="7" t="s">
        <v>21</v>
      </c>
      <c r="E25" s="7" t="s">
        <v>270</v>
      </c>
      <c r="F25" s="7" t="s">
        <v>24</v>
      </c>
      <c r="G25" s="44">
        <v>2596.3000000000002</v>
      </c>
      <c r="H25" s="44">
        <v>0</v>
      </c>
      <c r="I25" s="8">
        <f>H25/G25</f>
        <v>0</v>
      </c>
    </row>
    <row r="26" spans="1:9" ht="33.75" customHeight="1" x14ac:dyDescent="0.2">
      <c r="A26" s="100"/>
      <c r="B26" s="102"/>
      <c r="C26" s="7" t="s">
        <v>18</v>
      </c>
      <c r="D26" s="7" t="s">
        <v>21</v>
      </c>
      <c r="E26" s="7" t="s">
        <v>300</v>
      </c>
      <c r="F26" s="7" t="s">
        <v>24</v>
      </c>
      <c r="G26" s="44">
        <v>1305.3</v>
      </c>
      <c r="H26" s="44">
        <v>0</v>
      </c>
      <c r="I26" s="8">
        <f>H26/G26</f>
        <v>0</v>
      </c>
    </row>
    <row r="27" spans="1:9" ht="22.5" x14ac:dyDescent="0.2">
      <c r="A27" s="88" t="s">
        <v>271</v>
      </c>
      <c r="B27" s="76" t="s">
        <v>194</v>
      </c>
      <c r="C27" s="7" t="s">
        <v>18</v>
      </c>
      <c r="D27" s="7" t="s">
        <v>19</v>
      </c>
      <c r="E27" s="7" t="s">
        <v>138</v>
      </c>
      <c r="F27" s="7" t="s">
        <v>24</v>
      </c>
      <c r="G27" s="44">
        <v>720</v>
      </c>
      <c r="H27" s="44">
        <v>0</v>
      </c>
      <c r="I27" s="8">
        <f>H27/G27</f>
        <v>0</v>
      </c>
    </row>
    <row r="28" spans="1:9" ht="27" customHeight="1" x14ac:dyDescent="0.2">
      <c r="A28" s="19" t="s">
        <v>40</v>
      </c>
      <c r="B28" s="20" t="s">
        <v>10</v>
      </c>
      <c r="C28" s="72" t="s">
        <v>18</v>
      </c>
      <c r="D28" s="72"/>
      <c r="E28" s="72"/>
      <c r="F28" s="72"/>
      <c r="G28" s="91">
        <f>SUM(G29:G30)</f>
        <v>2400</v>
      </c>
      <c r="H28" s="91">
        <f>SUM(H29:H30)</f>
        <v>496.49400000000003</v>
      </c>
      <c r="I28" s="92">
        <f t="shared" ref="I28" si="4">H28/G28</f>
        <v>0.20687250000000001</v>
      </c>
    </row>
    <row r="29" spans="1:9" ht="22.5" x14ac:dyDescent="0.2">
      <c r="A29" s="88" t="s">
        <v>197</v>
      </c>
      <c r="B29" s="76" t="s">
        <v>196</v>
      </c>
      <c r="C29" s="7" t="s">
        <v>18</v>
      </c>
      <c r="D29" s="7" t="s">
        <v>21</v>
      </c>
      <c r="E29" s="7" t="s">
        <v>139</v>
      </c>
      <c r="F29" s="7" t="s">
        <v>24</v>
      </c>
      <c r="G29" s="45">
        <v>2000</v>
      </c>
      <c r="H29" s="45">
        <v>465.49400000000003</v>
      </c>
      <c r="I29" s="8">
        <f>H29/G29</f>
        <v>0.23274700000000001</v>
      </c>
    </row>
    <row r="30" spans="1:9" ht="22.5" x14ac:dyDescent="0.2">
      <c r="A30" s="74" t="s">
        <v>199</v>
      </c>
      <c r="B30" s="76" t="s">
        <v>198</v>
      </c>
      <c r="C30" s="81" t="s">
        <v>18</v>
      </c>
      <c r="D30" s="81" t="s">
        <v>21</v>
      </c>
      <c r="E30" s="81" t="s">
        <v>140</v>
      </c>
      <c r="F30" s="81" t="s">
        <v>24</v>
      </c>
      <c r="G30" s="93">
        <v>400</v>
      </c>
      <c r="H30" s="93">
        <v>31</v>
      </c>
      <c r="I30" s="94">
        <f>H30/G30</f>
        <v>7.7499999999999999E-2</v>
      </c>
    </row>
    <row r="31" spans="1:9" ht="21" x14ac:dyDescent="0.2">
      <c r="A31" s="19" t="s">
        <v>41</v>
      </c>
      <c r="B31" s="20" t="s">
        <v>200</v>
      </c>
      <c r="C31" s="12" t="s">
        <v>18</v>
      </c>
      <c r="D31" s="12"/>
      <c r="E31" s="12"/>
      <c r="F31" s="12"/>
      <c r="G31" s="43">
        <f>SUM(G32:G36)</f>
        <v>6998.12</v>
      </c>
      <c r="H31" s="43">
        <f>SUM(H32:H36)</f>
        <v>1172.922</v>
      </c>
      <c r="I31" s="6">
        <f t="shared" ref="I31" si="5">H31/G31</f>
        <v>0.16760529970906474</v>
      </c>
    </row>
    <row r="32" spans="1:9" ht="24.75" customHeight="1" x14ac:dyDescent="0.2">
      <c r="A32" s="105" t="s">
        <v>202</v>
      </c>
      <c r="B32" s="106" t="s">
        <v>201</v>
      </c>
      <c r="C32" s="7" t="s">
        <v>18</v>
      </c>
      <c r="D32" s="7" t="s">
        <v>28</v>
      </c>
      <c r="E32" s="7" t="s">
        <v>142</v>
      </c>
      <c r="F32" s="7" t="s">
        <v>26</v>
      </c>
      <c r="G32" s="44">
        <v>430</v>
      </c>
      <c r="H32" s="44">
        <v>95.727999999999994</v>
      </c>
      <c r="I32" s="8">
        <f>H32/G32</f>
        <v>0.22262325581395348</v>
      </c>
    </row>
    <row r="33" spans="1:10" x14ac:dyDescent="0.2">
      <c r="A33" s="105"/>
      <c r="B33" s="107"/>
      <c r="C33" s="7" t="s">
        <v>18</v>
      </c>
      <c r="D33" s="7" t="s">
        <v>27</v>
      </c>
      <c r="E33" s="7" t="s">
        <v>141</v>
      </c>
      <c r="F33" s="7" t="s">
        <v>24</v>
      </c>
      <c r="G33" s="44">
        <v>1540</v>
      </c>
      <c r="H33" s="44">
        <v>73.933999999999997</v>
      </c>
      <c r="I33" s="8">
        <f t="shared" ref="I33:I47" si="6">H33/G33</f>
        <v>4.8009090909090904E-2</v>
      </c>
    </row>
    <row r="34" spans="1:10" x14ac:dyDescent="0.2">
      <c r="A34" s="105"/>
      <c r="B34" s="107"/>
      <c r="C34" s="7" t="s">
        <v>18</v>
      </c>
      <c r="D34" s="7" t="s">
        <v>21</v>
      </c>
      <c r="E34" s="7" t="s">
        <v>141</v>
      </c>
      <c r="F34" s="7" t="s">
        <v>24</v>
      </c>
      <c r="G34" s="44">
        <v>4560</v>
      </c>
      <c r="H34" s="44">
        <v>997.59500000000003</v>
      </c>
      <c r="I34" s="8">
        <f t="shared" si="6"/>
        <v>0.21877083333333333</v>
      </c>
    </row>
    <row r="35" spans="1:10" x14ac:dyDescent="0.2">
      <c r="A35" s="105"/>
      <c r="B35" s="107"/>
      <c r="C35" s="7" t="s">
        <v>18</v>
      </c>
      <c r="D35" s="7" t="s">
        <v>17</v>
      </c>
      <c r="E35" s="7" t="s">
        <v>141</v>
      </c>
      <c r="F35" s="7" t="s">
        <v>24</v>
      </c>
      <c r="G35" s="44">
        <v>249.72</v>
      </c>
      <c r="H35" s="44">
        <v>5.665</v>
      </c>
      <c r="I35" s="8">
        <f t="shared" ref="I35" si="7">H35/G35</f>
        <v>2.2685407656575365E-2</v>
      </c>
    </row>
    <row r="36" spans="1:10" x14ac:dyDescent="0.2">
      <c r="A36" s="105"/>
      <c r="B36" s="107"/>
      <c r="C36" s="7" t="s">
        <v>18</v>
      </c>
      <c r="D36" s="7" t="s">
        <v>17</v>
      </c>
      <c r="E36" s="7" t="s">
        <v>301</v>
      </c>
      <c r="F36" s="7" t="s">
        <v>24</v>
      </c>
      <c r="G36" s="44">
        <v>218.4</v>
      </c>
      <c r="H36" s="44">
        <v>0</v>
      </c>
      <c r="I36" s="8">
        <f t="shared" si="6"/>
        <v>0</v>
      </c>
    </row>
    <row r="37" spans="1:10" ht="21" x14ac:dyDescent="0.2">
      <c r="A37" s="19" t="s">
        <v>42</v>
      </c>
      <c r="B37" s="20" t="s">
        <v>177</v>
      </c>
      <c r="C37" s="12" t="s">
        <v>18</v>
      </c>
      <c r="D37" s="12"/>
      <c r="E37" s="12"/>
      <c r="F37" s="12"/>
      <c r="G37" s="43">
        <f>SUM(G38:G42)</f>
        <v>63325.097999999998</v>
      </c>
      <c r="H37" s="43">
        <f>SUM(H38:H42)</f>
        <v>7361.6779999999999</v>
      </c>
      <c r="I37" s="6">
        <f t="shared" si="6"/>
        <v>0.11625213750162693</v>
      </c>
    </row>
    <row r="38" spans="1:10" ht="27" customHeight="1" x14ac:dyDescent="0.2">
      <c r="A38" s="99" t="s">
        <v>203</v>
      </c>
      <c r="B38" s="101" t="s">
        <v>285</v>
      </c>
      <c r="C38" s="7" t="s">
        <v>18</v>
      </c>
      <c r="D38" s="7" t="s">
        <v>27</v>
      </c>
      <c r="E38" s="7" t="s">
        <v>256</v>
      </c>
      <c r="F38" s="7" t="s">
        <v>24</v>
      </c>
      <c r="G38" s="44">
        <v>122.605</v>
      </c>
      <c r="H38" s="45">
        <v>122.605</v>
      </c>
      <c r="I38" s="8">
        <f t="shared" si="6"/>
        <v>1</v>
      </c>
    </row>
    <row r="39" spans="1:10" ht="16.5" customHeight="1" x14ac:dyDescent="0.2">
      <c r="A39" s="104"/>
      <c r="B39" s="103"/>
      <c r="C39" s="7" t="s">
        <v>18</v>
      </c>
      <c r="D39" s="7" t="s">
        <v>21</v>
      </c>
      <c r="E39" s="7" t="s">
        <v>256</v>
      </c>
      <c r="F39" s="7" t="s">
        <v>24</v>
      </c>
      <c r="G39" s="44">
        <v>4087.2910000000002</v>
      </c>
      <c r="H39" s="45">
        <v>220.44900000000001</v>
      </c>
      <c r="I39" s="8">
        <f t="shared" si="6"/>
        <v>5.3935234853598628E-2</v>
      </c>
    </row>
    <row r="40" spans="1:10" ht="16.5" customHeight="1" x14ac:dyDescent="0.2">
      <c r="A40" s="104"/>
      <c r="B40" s="103"/>
      <c r="C40" s="7" t="s">
        <v>18</v>
      </c>
      <c r="D40" s="7" t="s">
        <v>28</v>
      </c>
      <c r="E40" s="7" t="s">
        <v>256</v>
      </c>
      <c r="F40" s="7" t="s">
        <v>26</v>
      </c>
      <c r="G40" s="44">
        <v>104.102</v>
      </c>
      <c r="H40" s="45">
        <v>104.102</v>
      </c>
      <c r="I40" s="8">
        <f t="shared" ref="I40" si="8">H40/G40</f>
        <v>1</v>
      </c>
    </row>
    <row r="41" spans="1:10" ht="16.5" customHeight="1" x14ac:dyDescent="0.2">
      <c r="A41" s="104"/>
      <c r="B41" s="103"/>
      <c r="C41" s="7" t="s">
        <v>18</v>
      </c>
      <c r="D41" s="7" t="s">
        <v>27</v>
      </c>
      <c r="E41" s="7" t="s">
        <v>250</v>
      </c>
      <c r="F41" s="7" t="s">
        <v>24</v>
      </c>
      <c r="G41" s="44">
        <v>24586.1</v>
      </c>
      <c r="H41" s="45">
        <v>6914.5219999999999</v>
      </c>
      <c r="I41" s="8">
        <f t="shared" si="6"/>
        <v>0.28123704044155035</v>
      </c>
    </row>
    <row r="42" spans="1:10" ht="16.5" customHeight="1" x14ac:dyDescent="0.2">
      <c r="A42" s="100"/>
      <c r="B42" s="102"/>
      <c r="C42" s="7" t="s">
        <v>18</v>
      </c>
      <c r="D42" s="7" t="s">
        <v>21</v>
      </c>
      <c r="E42" s="7" t="s">
        <v>250</v>
      </c>
      <c r="F42" s="7" t="s">
        <v>24</v>
      </c>
      <c r="G42" s="44">
        <v>34425</v>
      </c>
      <c r="H42" s="45">
        <v>0</v>
      </c>
      <c r="I42" s="8">
        <f t="shared" si="6"/>
        <v>0</v>
      </c>
    </row>
    <row r="43" spans="1:10" ht="21" x14ac:dyDescent="0.2">
      <c r="A43" s="19" t="s">
        <v>43</v>
      </c>
      <c r="B43" s="20" t="s">
        <v>35</v>
      </c>
      <c r="C43" s="12" t="s">
        <v>18</v>
      </c>
      <c r="D43" s="12"/>
      <c r="E43" s="12"/>
      <c r="F43" s="12"/>
      <c r="G43" s="43">
        <f>SUM(G44:G78)</f>
        <v>1308715.0145000003</v>
      </c>
      <c r="H43" s="43">
        <f>SUM(H44:H78)</f>
        <v>329905.75200000004</v>
      </c>
      <c r="I43" s="6">
        <f t="shared" si="6"/>
        <v>0.25208372208218444</v>
      </c>
    </row>
    <row r="44" spans="1:10" ht="22.5" customHeight="1" x14ac:dyDescent="0.2">
      <c r="A44" s="105" t="s">
        <v>205</v>
      </c>
      <c r="B44" s="117" t="s">
        <v>204</v>
      </c>
      <c r="C44" s="81" t="s">
        <v>18</v>
      </c>
      <c r="D44" s="81" t="s">
        <v>19</v>
      </c>
      <c r="E44" s="81" t="s">
        <v>143</v>
      </c>
      <c r="F44" s="81" t="s">
        <v>25</v>
      </c>
      <c r="G44" s="83">
        <v>8055</v>
      </c>
      <c r="H44" s="83">
        <v>2093.2829999999999</v>
      </c>
      <c r="I44" s="8">
        <f t="shared" si="6"/>
        <v>0.25987374301675975</v>
      </c>
      <c r="J44" s="40"/>
    </row>
    <row r="45" spans="1:10" ht="22.5" customHeight="1" x14ac:dyDescent="0.2">
      <c r="A45" s="105"/>
      <c r="B45" s="118"/>
      <c r="C45" s="81" t="s">
        <v>18</v>
      </c>
      <c r="D45" s="81" t="s">
        <v>19</v>
      </c>
      <c r="E45" s="81" t="s">
        <v>143</v>
      </c>
      <c r="F45" s="81" t="s">
        <v>24</v>
      </c>
      <c r="G45" s="83">
        <v>27.164000000000001</v>
      </c>
      <c r="H45" s="83">
        <v>0</v>
      </c>
      <c r="I45" s="8">
        <f t="shared" ref="I45" si="9">H45/G45</f>
        <v>0</v>
      </c>
      <c r="J45" s="40"/>
    </row>
    <row r="46" spans="1:10" ht="16.5" customHeight="1" x14ac:dyDescent="0.2">
      <c r="A46" s="105"/>
      <c r="B46" s="118"/>
      <c r="C46" s="7" t="s">
        <v>18</v>
      </c>
      <c r="D46" s="7" t="s">
        <v>19</v>
      </c>
      <c r="E46" s="7" t="s">
        <v>144</v>
      </c>
      <c r="F46" s="7" t="s">
        <v>25</v>
      </c>
      <c r="G46" s="44">
        <v>61401.298999999999</v>
      </c>
      <c r="H46" s="44">
        <v>14227.343000000001</v>
      </c>
      <c r="I46" s="8">
        <f t="shared" si="6"/>
        <v>0.23171078188427252</v>
      </c>
      <c r="J46" s="41"/>
    </row>
    <row r="47" spans="1:10" x14ac:dyDescent="0.2">
      <c r="A47" s="105"/>
      <c r="B47" s="118"/>
      <c r="C47" s="7" t="s">
        <v>18</v>
      </c>
      <c r="D47" s="7" t="s">
        <v>19</v>
      </c>
      <c r="E47" s="7" t="s">
        <v>144</v>
      </c>
      <c r="F47" s="7" t="s">
        <v>24</v>
      </c>
      <c r="G47" s="44">
        <v>4252.2030000000004</v>
      </c>
      <c r="H47" s="44">
        <v>1794.1659999999999</v>
      </c>
      <c r="I47" s="8">
        <f t="shared" si="6"/>
        <v>0.4219379930826444</v>
      </c>
      <c r="J47" s="41"/>
    </row>
    <row r="48" spans="1:10" x14ac:dyDescent="0.2">
      <c r="A48" s="105"/>
      <c r="B48" s="118"/>
      <c r="C48" s="7" t="s">
        <v>18</v>
      </c>
      <c r="D48" s="7" t="s">
        <v>19</v>
      </c>
      <c r="E48" s="7" t="s">
        <v>144</v>
      </c>
      <c r="F48" s="7" t="s">
        <v>77</v>
      </c>
      <c r="G48" s="44">
        <v>236.7</v>
      </c>
      <c r="H48" s="44">
        <v>209.83</v>
      </c>
      <c r="I48" s="8">
        <f t="shared" ref="I48:I50" si="10">H48/G48</f>
        <v>0.88648077735530217</v>
      </c>
      <c r="J48" s="41"/>
    </row>
    <row r="49" spans="1:10" x14ac:dyDescent="0.2">
      <c r="A49" s="105"/>
      <c r="B49" s="118"/>
      <c r="C49" s="7" t="s">
        <v>18</v>
      </c>
      <c r="D49" s="7" t="s">
        <v>19</v>
      </c>
      <c r="E49" s="7" t="s">
        <v>144</v>
      </c>
      <c r="F49" s="7" t="s">
        <v>23</v>
      </c>
      <c r="G49" s="44">
        <v>168.9</v>
      </c>
      <c r="H49" s="44">
        <v>22.137</v>
      </c>
      <c r="I49" s="8">
        <f t="shared" si="10"/>
        <v>0.13106571936056838</v>
      </c>
      <c r="J49" s="41"/>
    </row>
    <row r="50" spans="1:10" x14ac:dyDescent="0.2">
      <c r="A50" s="105"/>
      <c r="B50" s="118"/>
      <c r="C50" s="7" t="s">
        <v>18</v>
      </c>
      <c r="D50" s="7" t="s">
        <v>30</v>
      </c>
      <c r="E50" s="7" t="s">
        <v>337</v>
      </c>
      <c r="F50" s="7" t="s">
        <v>25</v>
      </c>
      <c r="G50" s="44">
        <v>6.242</v>
      </c>
      <c r="H50" s="44">
        <v>6.16</v>
      </c>
      <c r="I50" s="8">
        <f t="shared" si="10"/>
        <v>0.98686318487664215</v>
      </c>
      <c r="J50" s="41"/>
    </row>
    <row r="51" spans="1:10" x14ac:dyDescent="0.2">
      <c r="A51" s="105"/>
      <c r="B51" s="118"/>
      <c r="C51" s="7" t="s">
        <v>18</v>
      </c>
      <c r="D51" s="7" t="s">
        <v>30</v>
      </c>
      <c r="E51" s="7" t="s">
        <v>337</v>
      </c>
      <c r="F51" s="7" t="s">
        <v>24</v>
      </c>
      <c r="G51" s="44">
        <v>12.39</v>
      </c>
      <c r="H51" s="44">
        <v>5.39</v>
      </c>
      <c r="I51" s="8">
        <f t="shared" ref="I51:I52" si="11">H51/G51</f>
        <v>0.43502824858757055</v>
      </c>
      <c r="J51" s="41"/>
    </row>
    <row r="52" spans="1:10" x14ac:dyDescent="0.2">
      <c r="A52" s="105"/>
      <c r="B52" s="118"/>
      <c r="C52" s="7" t="s">
        <v>18</v>
      </c>
      <c r="D52" s="7" t="s">
        <v>19</v>
      </c>
      <c r="E52" s="7" t="s">
        <v>337</v>
      </c>
      <c r="F52" s="7" t="s">
        <v>23</v>
      </c>
      <c r="G52" s="44">
        <v>0.01</v>
      </c>
      <c r="H52" s="44">
        <v>1E-3</v>
      </c>
      <c r="I52" s="8">
        <f t="shared" si="11"/>
        <v>0.1</v>
      </c>
      <c r="J52" s="41"/>
    </row>
    <row r="53" spans="1:10" ht="12.75" customHeight="1" x14ac:dyDescent="0.2">
      <c r="A53" s="99" t="s">
        <v>207</v>
      </c>
      <c r="B53" s="119" t="s">
        <v>206</v>
      </c>
      <c r="C53" s="7" t="s">
        <v>18</v>
      </c>
      <c r="D53" s="7" t="s">
        <v>27</v>
      </c>
      <c r="E53" s="7" t="s">
        <v>145</v>
      </c>
      <c r="F53" s="7" t="s">
        <v>25</v>
      </c>
      <c r="G53" s="44">
        <v>0.1</v>
      </c>
      <c r="H53" s="44">
        <v>6.2E-2</v>
      </c>
      <c r="I53" s="8">
        <f t="shared" ref="I53:I108" si="12">H53/G53</f>
        <v>0.62</v>
      </c>
      <c r="J53" s="41"/>
    </row>
    <row r="54" spans="1:10" ht="12.75" customHeight="1" x14ac:dyDescent="0.2">
      <c r="A54" s="104"/>
      <c r="B54" s="120"/>
      <c r="C54" s="7" t="s">
        <v>18</v>
      </c>
      <c r="D54" s="7" t="s">
        <v>27</v>
      </c>
      <c r="E54" s="7" t="s">
        <v>145</v>
      </c>
      <c r="F54" s="7" t="s">
        <v>25</v>
      </c>
      <c r="G54" s="44">
        <v>13.705</v>
      </c>
      <c r="H54" s="44">
        <v>10.378</v>
      </c>
      <c r="I54" s="8">
        <f t="shared" si="12"/>
        <v>0.7572418825246261</v>
      </c>
      <c r="J54" s="41"/>
    </row>
    <row r="55" spans="1:10" ht="12.75" customHeight="1" x14ac:dyDescent="0.2">
      <c r="A55" s="104"/>
      <c r="B55" s="120"/>
      <c r="C55" s="7" t="s">
        <v>18</v>
      </c>
      <c r="D55" s="7" t="s">
        <v>27</v>
      </c>
      <c r="E55" s="7" t="s">
        <v>145</v>
      </c>
      <c r="F55" s="7" t="s">
        <v>24</v>
      </c>
      <c r="G55" s="44">
        <v>28829.179</v>
      </c>
      <c r="H55" s="44">
        <v>8469.3310000000001</v>
      </c>
      <c r="I55" s="8">
        <f t="shared" ref="I55" si="13">H55/G55</f>
        <v>0.29377635068969532</v>
      </c>
      <c r="J55" s="41"/>
    </row>
    <row r="56" spans="1:10" ht="12.75" customHeight="1" x14ac:dyDescent="0.2">
      <c r="A56" s="104"/>
      <c r="B56" s="120"/>
      <c r="C56" s="7" t="s">
        <v>18</v>
      </c>
      <c r="D56" s="7" t="s">
        <v>27</v>
      </c>
      <c r="E56" s="7" t="s">
        <v>145</v>
      </c>
      <c r="F56" s="7" t="s">
        <v>23</v>
      </c>
      <c r="G56" s="44">
        <v>664</v>
      </c>
      <c r="H56" s="44">
        <v>230.66900000000001</v>
      </c>
      <c r="I56" s="8">
        <f t="shared" si="12"/>
        <v>0.34739307228915667</v>
      </c>
      <c r="J56" s="41"/>
    </row>
    <row r="57" spans="1:10" x14ac:dyDescent="0.2">
      <c r="A57" s="104"/>
      <c r="B57" s="120"/>
      <c r="C57" s="53" t="s">
        <v>18</v>
      </c>
      <c r="D57" s="53" t="s">
        <v>27</v>
      </c>
      <c r="E57" s="53" t="s">
        <v>146</v>
      </c>
      <c r="F57" s="53" t="s">
        <v>25</v>
      </c>
      <c r="G57" s="54">
        <v>271866.59999999998</v>
      </c>
      <c r="H57" s="54">
        <v>63936.887000000002</v>
      </c>
      <c r="I57" s="55">
        <f t="shared" si="12"/>
        <v>0.23517742525194343</v>
      </c>
      <c r="J57" s="41"/>
    </row>
    <row r="58" spans="1:10" x14ac:dyDescent="0.2">
      <c r="A58" s="100"/>
      <c r="B58" s="121"/>
      <c r="C58" s="53" t="s">
        <v>18</v>
      </c>
      <c r="D58" s="53" t="s">
        <v>27</v>
      </c>
      <c r="E58" s="53" t="s">
        <v>146</v>
      </c>
      <c r="F58" s="53" t="s">
        <v>24</v>
      </c>
      <c r="G58" s="54">
        <v>1296</v>
      </c>
      <c r="H58" s="54">
        <v>65</v>
      </c>
      <c r="I58" s="55">
        <f t="shared" si="12"/>
        <v>5.0154320987654322E-2</v>
      </c>
      <c r="J58" s="41"/>
    </row>
    <row r="59" spans="1:10" x14ac:dyDescent="0.2">
      <c r="A59" s="99" t="s">
        <v>208</v>
      </c>
      <c r="B59" s="117" t="s">
        <v>209</v>
      </c>
      <c r="C59" s="7" t="s">
        <v>18</v>
      </c>
      <c r="D59" s="7" t="s">
        <v>21</v>
      </c>
      <c r="E59" s="7" t="s">
        <v>147</v>
      </c>
      <c r="F59" s="7" t="s">
        <v>25</v>
      </c>
      <c r="G59" s="44">
        <v>155.899</v>
      </c>
      <c r="H59" s="44">
        <v>97.174000000000007</v>
      </c>
      <c r="I59" s="8">
        <f t="shared" si="12"/>
        <v>0.62331381214760839</v>
      </c>
      <c r="J59" s="41"/>
    </row>
    <row r="60" spans="1:10" ht="14.25" customHeight="1" x14ac:dyDescent="0.2">
      <c r="A60" s="104"/>
      <c r="B60" s="118"/>
      <c r="C60" s="7" t="s">
        <v>18</v>
      </c>
      <c r="D60" s="7" t="s">
        <v>21</v>
      </c>
      <c r="E60" s="7" t="s">
        <v>147</v>
      </c>
      <c r="F60" s="7" t="s">
        <v>24</v>
      </c>
      <c r="G60" s="44">
        <v>66638.157000000007</v>
      </c>
      <c r="H60" s="44">
        <v>23819.575000000001</v>
      </c>
      <c r="I60" s="8">
        <f t="shared" si="12"/>
        <v>0.35744648520216427</v>
      </c>
      <c r="J60" s="41"/>
    </row>
    <row r="61" spans="1:10" x14ac:dyDescent="0.2">
      <c r="A61" s="104"/>
      <c r="B61" s="118"/>
      <c r="C61" s="7" t="s">
        <v>18</v>
      </c>
      <c r="D61" s="7" t="s">
        <v>21</v>
      </c>
      <c r="E61" s="7" t="s">
        <v>147</v>
      </c>
      <c r="F61" s="7" t="s">
        <v>23</v>
      </c>
      <c r="G61" s="44">
        <v>1357</v>
      </c>
      <c r="H61" s="44">
        <v>252.50299999999999</v>
      </c>
      <c r="I61" s="8">
        <f t="shared" si="12"/>
        <v>0.18607442888725129</v>
      </c>
      <c r="J61" s="41"/>
    </row>
    <row r="62" spans="1:10" x14ac:dyDescent="0.2">
      <c r="A62" s="104"/>
      <c r="B62" s="118"/>
      <c r="C62" s="7" t="s">
        <v>18</v>
      </c>
      <c r="D62" s="7" t="s">
        <v>30</v>
      </c>
      <c r="E62" s="7" t="s">
        <v>273</v>
      </c>
      <c r="F62" s="7" t="s">
        <v>25</v>
      </c>
      <c r="G62" s="44">
        <v>10</v>
      </c>
      <c r="H62" s="44">
        <v>0</v>
      </c>
      <c r="I62" s="8">
        <f t="shared" ref="I62" si="14">H62/G62</f>
        <v>0</v>
      </c>
      <c r="J62" s="41"/>
    </row>
    <row r="63" spans="1:10" x14ac:dyDescent="0.2">
      <c r="A63" s="104"/>
      <c r="B63" s="118"/>
      <c r="C63" s="7" t="s">
        <v>18</v>
      </c>
      <c r="D63" s="7" t="s">
        <v>21</v>
      </c>
      <c r="E63" s="7" t="s">
        <v>273</v>
      </c>
      <c r="F63" s="7" t="s">
        <v>25</v>
      </c>
      <c r="G63" s="44">
        <v>38506</v>
      </c>
      <c r="H63" s="44">
        <v>5996.6</v>
      </c>
      <c r="I63" s="8">
        <f t="shared" si="12"/>
        <v>0.15573157430010909</v>
      </c>
      <c r="J63" s="41"/>
    </row>
    <row r="64" spans="1:10" x14ac:dyDescent="0.2">
      <c r="A64" s="104"/>
      <c r="B64" s="118"/>
      <c r="C64" s="7" t="s">
        <v>18</v>
      </c>
      <c r="D64" s="7" t="s">
        <v>21</v>
      </c>
      <c r="E64" s="7" t="s">
        <v>149</v>
      </c>
      <c r="F64" s="7" t="s">
        <v>25</v>
      </c>
      <c r="G64" s="44">
        <v>675118.1</v>
      </c>
      <c r="H64" s="44">
        <v>164915.06</v>
      </c>
      <c r="I64" s="8">
        <f t="shared" si="12"/>
        <v>0.2442758681777307</v>
      </c>
      <c r="J64" s="41"/>
    </row>
    <row r="65" spans="1:10" x14ac:dyDescent="0.2">
      <c r="A65" s="104"/>
      <c r="B65" s="118"/>
      <c r="C65" s="7" t="s">
        <v>18</v>
      </c>
      <c r="D65" s="7" t="s">
        <v>21</v>
      </c>
      <c r="E65" s="7" t="s">
        <v>149</v>
      </c>
      <c r="F65" s="7" t="s">
        <v>24</v>
      </c>
      <c r="G65" s="44">
        <v>8696</v>
      </c>
      <c r="H65" s="44">
        <v>152.80500000000001</v>
      </c>
      <c r="I65" s="8">
        <f t="shared" si="12"/>
        <v>1.7571872125114997E-2</v>
      </c>
      <c r="J65" s="41"/>
    </row>
    <row r="66" spans="1:10" x14ac:dyDescent="0.2">
      <c r="A66" s="104"/>
      <c r="B66" s="118"/>
      <c r="C66" s="7" t="s">
        <v>18</v>
      </c>
      <c r="D66" s="7" t="s">
        <v>36</v>
      </c>
      <c r="E66" s="7" t="s">
        <v>212</v>
      </c>
      <c r="F66" s="7" t="s">
        <v>24</v>
      </c>
      <c r="G66" s="44">
        <v>17486.3</v>
      </c>
      <c r="H66" s="44">
        <v>6502</v>
      </c>
      <c r="I66" s="8">
        <f t="shared" si="12"/>
        <v>0.3718339500065766</v>
      </c>
      <c r="J66" s="41"/>
    </row>
    <row r="67" spans="1:10" x14ac:dyDescent="0.2">
      <c r="A67" s="104"/>
      <c r="B67" s="118"/>
      <c r="C67" s="7" t="s">
        <v>18</v>
      </c>
      <c r="D67" s="7" t="s">
        <v>21</v>
      </c>
      <c r="E67" s="7" t="s">
        <v>150</v>
      </c>
      <c r="F67" s="7" t="s">
        <v>24</v>
      </c>
      <c r="G67" s="44">
        <v>800.04899999999998</v>
      </c>
      <c r="H67" s="44">
        <v>278.452</v>
      </c>
      <c r="I67" s="8">
        <f t="shared" si="12"/>
        <v>0.34804368232445765</v>
      </c>
      <c r="J67" s="41"/>
    </row>
    <row r="68" spans="1:10" x14ac:dyDescent="0.2">
      <c r="A68" s="104"/>
      <c r="B68" s="118"/>
      <c r="C68" s="7" t="s">
        <v>18</v>
      </c>
      <c r="D68" s="7" t="s">
        <v>21</v>
      </c>
      <c r="E68" s="7" t="s">
        <v>150</v>
      </c>
      <c r="F68" s="7" t="s">
        <v>77</v>
      </c>
      <c r="G68" s="44">
        <v>30.050999999999998</v>
      </c>
      <c r="H68" s="44">
        <v>8.2680000000000007</v>
      </c>
      <c r="I68" s="8">
        <f t="shared" ref="I68" si="15">H68/G68</f>
        <v>0.27513227513227517</v>
      </c>
      <c r="J68" s="41"/>
    </row>
    <row r="69" spans="1:10" x14ac:dyDescent="0.2">
      <c r="A69" s="104"/>
      <c r="B69" s="118"/>
      <c r="C69" s="7" t="s">
        <v>18</v>
      </c>
      <c r="D69" s="7" t="s">
        <v>36</v>
      </c>
      <c r="E69" s="7" t="s">
        <v>151</v>
      </c>
      <c r="F69" s="7" t="s">
        <v>24</v>
      </c>
      <c r="G69" s="44">
        <v>87.3</v>
      </c>
      <c r="H69" s="44">
        <v>11</v>
      </c>
      <c r="I69" s="8">
        <f t="shared" si="12"/>
        <v>0.12600229095074456</v>
      </c>
      <c r="J69" s="41"/>
    </row>
    <row r="70" spans="1:10" x14ac:dyDescent="0.2">
      <c r="A70" s="104"/>
      <c r="B70" s="118"/>
      <c r="C70" s="7" t="s">
        <v>18</v>
      </c>
      <c r="D70" s="7" t="s">
        <v>21</v>
      </c>
      <c r="E70" s="7" t="s">
        <v>148</v>
      </c>
      <c r="F70" s="7" t="s">
        <v>24</v>
      </c>
      <c r="G70" s="44">
        <v>23946.13</v>
      </c>
      <c r="H70" s="44">
        <v>8010.335</v>
      </c>
      <c r="I70" s="8">
        <f t="shared" si="12"/>
        <v>0.33451480468869083</v>
      </c>
      <c r="J70" s="41"/>
    </row>
    <row r="71" spans="1:10" x14ac:dyDescent="0.2">
      <c r="A71" s="104"/>
      <c r="B71" s="118"/>
      <c r="C71" s="7" t="s">
        <v>18</v>
      </c>
      <c r="D71" s="7" t="s">
        <v>21</v>
      </c>
      <c r="E71" s="7" t="s">
        <v>153</v>
      </c>
      <c r="F71" s="7" t="s">
        <v>24</v>
      </c>
      <c r="G71" s="44">
        <v>2923.011</v>
      </c>
      <c r="H71" s="44">
        <v>1018.086</v>
      </c>
      <c r="I71" s="8">
        <f t="shared" si="12"/>
        <v>0.34830043403873612</v>
      </c>
      <c r="J71" s="41"/>
    </row>
    <row r="72" spans="1:10" x14ac:dyDescent="0.2">
      <c r="A72" s="104"/>
      <c r="B72" s="118"/>
      <c r="C72" s="7" t="s">
        <v>18</v>
      </c>
      <c r="D72" s="7" t="s">
        <v>21</v>
      </c>
      <c r="E72" s="7" t="s">
        <v>152</v>
      </c>
      <c r="F72" s="7" t="s">
        <v>24</v>
      </c>
      <c r="G72" s="44">
        <v>13492.993</v>
      </c>
      <c r="H72" s="44">
        <v>4778.9660000000003</v>
      </c>
      <c r="I72" s="8">
        <f t="shared" ref="I72" si="16">H72/G72</f>
        <v>0.35418131470163811</v>
      </c>
      <c r="J72" s="41"/>
    </row>
    <row r="73" spans="1:10" x14ac:dyDescent="0.2">
      <c r="A73" s="104"/>
      <c r="B73" s="118"/>
      <c r="C73" s="7" t="s">
        <v>18</v>
      </c>
      <c r="D73" s="7" t="s">
        <v>21</v>
      </c>
      <c r="E73" s="7" t="s">
        <v>152</v>
      </c>
      <c r="F73" s="7" t="s">
        <v>24</v>
      </c>
      <c r="G73" s="44">
        <v>28.62</v>
      </c>
      <c r="H73" s="44">
        <v>8.2680000000000007</v>
      </c>
      <c r="I73" s="8">
        <f t="shared" si="12"/>
        <v>0.28888888888888892</v>
      </c>
      <c r="J73" s="41"/>
    </row>
    <row r="74" spans="1:10" ht="22.5" x14ac:dyDescent="0.2">
      <c r="A74" s="70" t="s">
        <v>211</v>
      </c>
      <c r="B74" s="71" t="s">
        <v>210</v>
      </c>
      <c r="C74" s="53" t="s">
        <v>18</v>
      </c>
      <c r="D74" s="53" t="s">
        <v>28</v>
      </c>
      <c r="E74" s="53" t="s">
        <v>154</v>
      </c>
      <c r="F74" s="53" t="s">
        <v>26</v>
      </c>
      <c r="G74" s="54">
        <v>70250.132500000007</v>
      </c>
      <c r="H74" s="54">
        <v>19591.560000000001</v>
      </c>
      <c r="I74" s="55">
        <f t="shared" si="12"/>
        <v>0.27888289036323172</v>
      </c>
      <c r="J74" s="41"/>
    </row>
    <row r="75" spans="1:10" x14ac:dyDescent="0.2">
      <c r="A75" s="105" t="s">
        <v>286</v>
      </c>
      <c r="B75" s="108" t="s">
        <v>321</v>
      </c>
      <c r="C75" s="7" t="s">
        <v>18</v>
      </c>
      <c r="D75" s="7" t="s">
        <v>19</v>
      </c>
      <c r="E75" s="7" t="s">
        <v>155</v>
      </c>
      <c r="F75" s="7" t="s">
        <v>25</v>
      </c>
      <c r="G75" s="44">
        <v>4495.9129999999996</v>
      </c>
      <c r="H75" s="44">
        <v>983.42700000000002</v>
      </c>
      <c r="I75" s="8">
        <f t="shared" si="12"/>
        <v>0.21873799604218322</v>
      </c>
      <c r="J75" s="41"/>
    </row>
    <row r="76" spans="1:10" x14ac:dyDescent="0.2">
      <c r="A76" s="105"/>
      <c r="B76" s="108"/>
      <c r="C76" s="7" t="s">
        <v>18</v>
      </c>
      <c r="D76" s="7" t="s">
        <v>19</v>
      </c>
      <c r="E76" s="7" t="s">
        <v>155</v>
      </c>
      <c r="F76" s="7" t="s">
        <v>24</v>
      </c>
      <c r="G76" s="44">
        <v>1587.367</v>
      </c>
      <c r="H76" s="44">
        <v>747.45299999999997</v>
      </c>
      <c r="I76" s="8">
        <f t="shared" si="12"/>
        <v>0.47087598520064988</v>
      </c>
      <c r="J76" s="41"/>
    </row>
    <row r="77" spans="1:10" ht="14.25" customHeight="1" x14ac:dyDescent="0.2">
      <c r="A77" s="105"/>
      <c r="B77" s="108"/>
      <c r="C77" s="7" t="s">
        <v>18</v>
      </c>
      <c r="D77" s="7" t="s">
        <v>19</v>
      </c>
      <c r="E77" s="7" t="s">
        <v>155</v>
      </c>
      <c r="F77" s="7" t="s">
        <v>23</v>
      </c>
      <c r="G77" s="44">
        <v>63</v>
      </c>
      <c r="H77" s="44">
        <v>12.183</v>
      </c>
      <c r="I77" s="8">
        <f t="shared" si="12"/>
        <v>0.19338095238095238</v>
      </c>
      <c r="J77" s="41"/>
    </row>
    <row r="78" spans="1:10" ht="56.25" x14ac:dyDescent="0.2">
      <c r="A78" s="52" t="s">
        <v>264</v>
      </c>
      <c r="B78" s="58" t="s">
        <v>265</v>
      </c>
      <c r="C78" s="53" t="s">
        <v>18</v>
      </c>
      <c r="D78" s="53" t="s">
        <v>19</v>
      </c>
      <c r="E78" s="53" t="s">
        <v>272</v>
      </c>
      <c r="F78" s="53" t="s">
        <v>25</v>
      </c>
      <c r="G78" s="54">
        <v>6213.5</v>
      </c>
      <c r="H78" s="54">
        <v>1651.4</v>
      </c>
      <c r="I78" s="55">
        <f t="shared" si="12"/>
        <v>0.26577613261446853</v>
      </c>
      <c r="J78" s="41"/>
    </row>
    <row r="79" spans="1:10" ht="58.5" customHeight="1" x14ac:dyDescent="0.2">
      <c r="A79" s="32" t="s">
        <v>44</v>
      </c>
      <c r="B79" s="34" t="s">
        <v>323</v>
      </c>
      <c r="C79" s="24"/>
      <c r="D79" s="24"/>
      <c r="E79" s="24" t="s">
        <v>87</v>
      </c>
      <c r="F79" s="24"/>
      <c r="G79" s="46">
        <f>G80+G87</f>
        <v>310621.89149999997</v>
      </c>
      <c r="H79" s="46">
        <f>H80+H87</f>
        <v>71215.789000000004</v>
      </c>
      <c r="I79" s="25">
        <f t="shared" si="12"/>
        <v>0.2292684158740306</v>
      </c>
    </row>
    <row r="80" spans="1:10" ht="31.5" x14ac:dyDescent="0.2">
      <c r="A80" s="19" t="s">
        <v>47</v>
      </c>
      <c r="B80" s="20" t="s">
        <v>48</v>
      </c>
      <c r="C80" s="12" t="s">
        <v>46</v>
      </c>
      <c r="D80" s="12"/>
      <c r="E80" s="12"/>
      <c r="F80" s="12"/>
      <c r="G80" s="43">
        <f>SUM(G81:G86)</f>
        <v>310561.89149999997</v>
      </c>
      <c r="H80" s="47">
        <f>SUM(H81:H86)</f>
        <v>71215.789000000004</v>
      </c>
      <c r="I80" s="6">
        <f t="shared" si="12"/>
        <v>0.22931271012045601</v>
      </c>
    </row>
    <row r="81" spans="1:9" ht="33.75" customHeight="1" x14ac:dyDescent="0.2">
      <c r="A81" s="105" t="s">
        <v>217</v>
      </c>
      <c r="B81" s="108" t="s">
        <v>215</v>
      </c>
      <c r="C81" s="7" t="s">
        <v>46</v>
      </c>
      <c r="D81" s="7" t="s">
        <v>49</v>
      </c>
      <c r="E81" s="7" t="s">
        <v>50</v>
      </c>
      <c r="F81" s="7" t="s">
        <v>25</v>
      </c>
      <c r="G81" s="44">
        <v>34818.711499999998</v>
      </c>
      <c r="H81" s="44">
        <v>7451.35</v>
      </c>
      <c r="I81" s="8">
        <f t="shared" si="12"/>
        <v>0.21400418565172927</v>
      </c>
    </row>
    <row r="82" spans="1:9" ht="16.5" customHeight="1" x14ac:dyDescent="0.2">
      <c r="A82" s="105"/>
      <c r="B82" s="108"/>
      <c r="C82" s="7" t="s">
        <v>46</v>
      </c>
      <c r="D82" s="7" t="s">
        <v>49</v>
      </c>
      <c r="E82" s="7" t="s">
        <v>50</v>
      </c>
      <c r="F82" s="7" t="s">
        <v>24</v>
      </c>
      <c r="G82" s="44">
        <v>2735</v>
      </c>
      <c r="H82" s="44">
        <v>331.11700000000002</v>
      </c>
      <c r="I82" s="8">
        <f>H82/G82</f>
        <v>0.12106654478976235</v>
      </c>
    </row>
    <row r="83" spans="1:9" ht="16.5" customHeight="1" x14ac:dyDescent="0.2">
      <c r="A83" s="105"/>
      <c r="B83" s="108"/>
      <c r="C83" s="7" t="s">
        <v>46</v>
      </c>
      <c r="D83" s="7" t="s">
        <v>49</v>
      </c>
      <c r="E83" s="7" t="s">
        <v>254</v>
      </c>
      <c r="F83" s="7" t="s">
        <v>25</v>
      </c>
      <c r="G83" s="44">
        <v>75.400000000000006</v>
      </c>
      <c r="H83" s="44">
        <v>15.847</v>
      </c>
      <c r="I83" s="8">
        <f>H83/G83</f>
        <v>0.21017241379310342</v>
      </c>
    </row>
    <row r="84" spans="1:9" ht="22.5" x14ac:dyDescent="0.2">
      <c r="A84" s="82" t="s">
        <v>306</v>
      </c>
      <c r="B84" s="76" t="s">
        <v>302</v>
      </c>
      <c r="C84" s="7" t="s">
        <v>46</v>
      </c>
      <c r="D84" s="7" t="s">
        <v>303</v>
      </c>
      <c r="E84" s="7" t="s">
        <v>304</v>
      </c>
      <c r="F84" s="7" t="s">
        <v>305</v>
      </c>
      <c r="G84" s="44">
        <v>210</v>
      </c>
      <c r="H84" s="44">
        <v>0</v>
      </c>
      <c r="I84" s="8">
        <f t="shared" ref="I84" si="17">H84/G84</f>
        <v>0</v>
      </c>
    </row>
    <row r="85" spans="1:9" ht="16.5" customHeight="1" x14ac:dyDescent="0.2">
      <c r="A85" s="99" t="s">
        <v>307</v>
      </c>
      <c r="B85" s="101" t="s">
        <v>216</v>
      </c>
      <c r="C85" s="7" t="s">
        <v>46</v>
      </c>
      <c r="D85" s="7" t="s">
        <v>125</v>
      </c>
      <c r="E85" s="7" t="s">
        <v>257</v>
      </c>
      <c r="F85" s="7" t="s">
        <v>53</v>
      </c>
      <c r="G85" s="44">
        <v>13120.38</v>
      </c>
      <c r="H85" s="44">
        <v>0</v>
      </c>
      <c r="I85" s="8">
        <f t="shared" ref="I85" si="18">H85/G85</f>
        <v>0</v>
      </c>
    </row>
    <row r="86" spans="1:9" ht="25.5" customHeight="1" x14ac:dyDescent="0.2">
      <c r="A86" s="100"/>
      <c r="B86" s="102"/>
      <c r="C86" s="7" t="s">
        <v>46</v>
      </c>
      <c r="D86" s="7" t="s">
        <v>51</v>
      </c>
      <c r="E86" s="7" t="s">
        <v>52</v>
      </c>
      <c r="F86" s="7" t="s">
        <v>53</v>
      </c>
      <c r="G86" s="44">
        <v>259602.4</v>
      </c>
      <c r="H86" s="44">
        <v>63417.474999999999</v>
      </c>
      <c r="I86" s="8">
        <f t="shared" si="12"/>
        <v>0.24428693648440847</v>
      </c>
    </row>
    <row r="87" spans="1:9" ht="31.5" x14ac:dyDescent="0.2">
      <c r="A87" s="19" t="s">
        <v>213</v>
      </c>
      <c r="B87" s="20" t="s">
        <v>214</v>
      </c>
      <c r="C87" s="12" t="s">
        <v>46</v>
      </c>
      <c r="D87" s="12"/>
      <c r="E87" s="12"/>
      <c r="F87" s="12"/>
      <c r="G87" s="43">
        <f>SUM(G88)</f>
        <v>60</v>
      </c>
      <c r="H87" s="43">
        <f>SUM(H88)</f>
        <v>0</v>
      </c>
      <c r="I87" s="6">
        <f t="shared" si="12"/>
        <v>0</v>
      </c>
    </row>
    <row r="88" spans="1:9" ht="33.75" x14ac:dyDescent="0.2">
      <c r="A88" s="15" t="s">
        <v>218</v>
      </c>
      <c r="B88" s="14" t="s">
        <v>219</v>
      </c>
      <c r="C88" s="53" t="s">
        <v>46</v>
      </c>
      <c r="D88" s="53" t="s">
        <v>30</v>
      </c>
      <c r="E88" s="53" t="s">
        <v>308</v>
      </c>
      <c r="F88" s="53" t="s">
        <v>24</v>
      </c>
      <c r="G88" s="54">
        <v>60</v>
      </c>
      <c r="H88" s="54">
        <v>0</v>
      </c>
      <c r="I88" s="55">
        <f t="shared" si="12"/>
        <v>0</v>
      </c>
    </row>
    <row r="89" spans="1:9" x14ac:dyDescent="0.2">
      <c r="A89" s="32" t="s">
        <v>54</v>
      </c>
      <c r="B89" s="34" t="s">
        <v>322</v>
      </c>
      <c r="C89" s="24"/>
      <c r="D89" s="24"/>
      <c r="E89" s="24" t="s">
        <v>88</v>
      </c>
      <c r="F89" s="24"/>
      <c r="G89" s="46">
        <f>G90</f>
        <v>250</v>
      </c>
      <c r="H89" s="46">
        <f>H90</f>
        <v>0</v>
      </c>
      <c r="I89" s="25">
        <f t="shared" si="12"/>
        <v>0</v>
      </c>
    </row>
    <row r="90" spans="1:9" x14ac:dyDescent="0.2">
      <c r="A90" s="21"/>
      <c r="B90" s="17"/>
      <c r="C90" s="53" t="s">
        <v>16</v>
      </c>
      <c r="D90" s="53" t="s">
        <v>97</v>
      </c>
      <c r="E90" s="53" t="s">
        <v>55</v>
      </c>
      <c r="F90" s="53" t="s">
        <v>26</v>
      </c>
      <c r="G90" s="54">
        <v>250</v>
      </c>
      <c r="H90" s="54">
        <v>0</v>
      </c>
      <c r="I90" s="55">
        <f t="shared" si="12"/>
        <v>0</v>
      </c>
    </row>
    <row r="91" spans="1:9" ht="21" x14ac:dyDescent="0.2">
      <c r="A91" s="32" t="s">
        <v>56</v>
      </c>
      <c r="B91" s="34" t="s">
        <v>156</v>
      </c>
      <c r="C91" s="24"/>
      <c r="D91" s="24"/>
      <c r="E91" s="24" t="s">
        <v>89</v>
      </c>
      <c r="F91" s="24"/>
      <c r="G91" s="46">
        <f>G93+G92</f>
        <v>163.5</v>
      </c>
      <c r="H91" s="46">
        <f t="shared" ref="H91" si="19">H93+H92</f>
        <v>0</v>
      </c>
      <c r="I91" s="25">
        <f t="shared" si="12"/>
        <v>0</v>
      </c>
    </row>
    <row r="92" spans="1:9" x14ac:dyDescent="0.2">
      <c r="A92" s="19"/>
      <c r="B92" s="17"/>
      <c r="C92" s="53" t="s">
        <v>16</v>
      </c>
      <c r="D92" s="53" t="s">
        <v>97</v>
      </c>
      <c r="E92" s="53" t="s">
        <v>57</v>
      </c>
      <c r="F92" s="53" t="s">
        <v>24</v>
      </c>
      <c r="G92" s="56">
        <v>56</v>
      </c>
      <c r="H92" s="56">
        <v>0</v>
      </c>
      <c r="I92" s="55">
        <f t="shared" ref="I92" si="20">H92/G92</f>
        <v>0</v>
      </c>
    </row>
    <row r="93" spans="1:9" x14ac:dyDescent="0.2">
      <c r="A93" s="19"/>
      <c r="B93" s="17"/>
      <c r="C93" s="53" t="s">
        <v>16</v>
      </c>
      <c r="D93" s="53" t="s">
        <v>30</v>
      </c>
      <c r="E93" s="53" t="s">
        <v>57</v>
      </c>
      <c r="F93" s="53" t="s">
        <v>24</v>
      </c>
      <c r="G93" s="56">
        <v>107.5</v>
      </c>
      <c r="H93" s="56">
        <v>0</v>
      </c>
      <c r="I93" s="55">
        <f t="shared" si="12"/>
        <v>0</v>
      </c>
    </row>
    <row r="94" spans="1:9" ht="31.5" customHeight="1" x14ac:dyDescent="0.2">
      <c r="A94" s="26" t="s">
        <v>58</v>
      </c>
      <c r="B94" s="31" t="s">
        <v>324</v>
      </c>
      <c r="C94" s="24"/>
      <c r="D94" s="24"/>
      <c r="E94" s="24" t="s">
        <v>90</v>
      </c>
      <c r="F94" s="24"/>
      <c r="G94" s="48">
        <f>SUM(G95:G97)</f>
        <v>64.998999999999995</v>
      </c>
      <c r="H94" s="48">
        <f>SUM(H95:H97)</f>
        <v>29.359000000000002</v>
      </c>
      <c r="I94" s="25">
        <f t="shared" si="12"/>
        <v>0.45168387205957022</v>
      </c>
    </row>
    <row r="95" spans="1:9" x14ac:dyDescent="0.2">
      <c r="A95" s="86"/>
      <c r="B95" s="33"/>
      <c r="C95" s="53" t="s">
        <v>16</v>
      </c>
      <c r="D95" s="53" t="s">
        <v>97</v>
      </c>
      <c r="E95" s="53" t="s">
        <v>60</v>
      </c>
      <c r="F95" s="53" t="s">
        <v>24</v>
      </c>
      <c r="G95" s="54">
        <v>20</v>
      </c>
      <c r="H95" s="56">
        <v>0</v>
      </c>
      <c r="I95" s="55">
        <f t="shared" si="12"/>
        <v>0</v>
      </c>
    </row>
    <row r="96" spans="1:9" x14ac:dyDescent="0.2">
      <c r="A96" s="78"/>
      <c r="B96" s="33"/>
      <c r="C96" s="95" t="s">
        <v>16</v>
      </c>
      <c r="D96" s="95" t="s">
        <v>17</v>
      </c>
      <c r="E96" s="53" t="s">
        <v>60</v>
      </c>
      <c r="F96" s="53" t="s">
        <v>24</v>
      </c>
      <c r="G96" s="54">
        <v>29.359000000000002</v>
      </c>
      <c r="H96" s="56">
        <v>29.359000000000002</v>
      </c>
      <c r="I96" s="55">
        <f t="shared" si="12"/>
        <v>1</v>
      </c>
    </row>
    <row r="97" spans="1:9" x14ac:dyDescent="0.2">
      <c r="A97" s="22"/>
      <c r="B97" s="33"/>
      <c r="C97" s="95" t="s">
        <v>16</v>
      </c>
      <c r="D97" s="95" t="s">
        <v>73</v>
      </c>
      <c r="E97" s="53" t="s">
        <v>60</v>
      </c>
      <c r="F97" s="53" t="s">
        <v>24</v>
      </c>
      <c r="G97" s="54">
        <v>15.64</v>
      </c>
      <c r="H97" s="56">
        <v>0</v>
      </c>
      <c r="I97" s="55">
        <f t="shared" si="12"/>
        <v>0</v>
      </c>
    </row>
    <row r="98" spans="1:9" ht="31.5" x14ac:dyDescent="0.2">
      <c r="A98" s="32" t="s">
        <v>59</v>
      </c>
      <c r="B98" s="31" t="s">
        <v>62</v>
      </c>
      <c r="C98" s="24"/>
      <c r="D98" s="24"/>
      <c r="E98" s="24" t="s">
        <v>91</v>
      </c>
      <c r="F98" s="24"/>
      <c r="G98" s="46">
        <f>SUM(G99:G99)</f>
        <v>100</v>
      </c>
      <c r="H98" s="46">
        <f>SUM(H99:H99)</f>
        <v>0</v>
      </c>
      <c r="I98" s="25">
        <f t="shared" si="12"/>
        <v>0</v>
      </c>
    </row>
    <row r="99" spans="1:9" x14ac:dyDescent="0.2">
      <c r="A99" s="65"/>
      <c r="B99" s="33"/>
      <c r="C99" s="60" t="s">
        <v>16</v>
      </c>
      <c r="D99" s="60" t="s">
        <v>17</v>
      </c>
      <c r="E99" s="53" t="s">
        <v>63</v>
      </c>
      <c r="F99" s="53" t="s">
        <v>24</v>
      </c>
      <c r="G99" s="54">
        <v>100</v>
      </c>
      <c r="H99" s="54">
        <v>0</v>
      </c>
      <c r="I99" s="55">
        <f t="shared" si="12"/>
        <v>0</v>
      </c>
    </row>
    <row r="100" spans="1:9" ht="31.5" x14ac:dyDescent="0.2">
      <c r="A100" s="32" t="s">
        <v>61</v>
      </c>
      <c r="B100" s="31" t="s">
        <v>325</v>
      </c>
      <c r="C100" s="24"/>
      <c r="D100" s="24"/>
      <c r="E100" s="24" t="s">
        <v>157</v>
      </c>
      <c r="F100" s="24"/>
      <c r="G100" s="46">
        <f>G101</f>
        <v>500</v>
      </c>
      <c r="H100" s="46">
        <f>H101</f>
        <v>0</v>
      </c>
      <c r="I100" s="25">
        <f t="shared" si="12"/>
        <v>0</v>
      </c>
    </row>
    <row r="101" spans="1:9" ht="45" x14ac:dyDescent="0.2">
      <c r="A101" s="67" t="s">
        <v>220</v>
      </c>
      <c r="B101" s="61" t="s">
        <v>274</v>
      </c>
      <c r="C101" s="53" t="s">
        <v>16</v>
      </c>
      <c r="D101" s="53" t="s">
        <v>22</v>
      </c>
      <c r="E101" s="53" t="s">
        <v>309</v>
      </c>
      <c r="F101" s="53" t="s">
        <v>24</v>
      </c>
      <c r="G101" s="54">
        <v>500</v>
      </c>
      <c r="H101" s="56">
        <v>0</v>
      </c>
      <c r="I101" s="55">
        <f t="shared" ref="I101" si="21">H101/G101</f>
        <v>0</v>
      </c>
    </row>
    <row r="102" spans="1:9" s="59" customFormat="1" ht="33.75" customHeight="1" x14ac:dyDescent="0.2">
      <c r="A102" s="26" t="s">
        <v>64</v>
      </c>
      <c r="B102" s="29" t="s">
        <v>158</v>
      </c>
      <c r="C102" s="24"/>
      <c r="D102" s="24"/>
      <c r="E102" s="24" t="s">
        <v>85</v>
      </c>
      <c r="F102" s="24"/>
      <c r="G102" s="46">
        <f>G103</f>
        <v>1667</v>
      </c>
      <c r="H102" s="46">
        <f>H103</f>
        <v>0</v>
      </c>
      <c r="I102" s="25">
        <f t="shared" si="12"/>
        <v>0</v>
      </c>
    </row>
    <row r="103" spans="1:9" x14ac:dyDescent="0.2">
      <c r="A103" s="38"/>
      <c r="B103" s="39"/>
      <c r="C103" s="53" t="s">
        <v>16</v>
      </c>
      <c r="D103" s="53" t="s">
        <v>66</v>
      </c>
      <c r="E103" s="53" t="s">
        <v>67</v>
      </c>
      <c r="F103" s="53" t="s">
        <v>24</v>
      </c>
      <c r="G103" s="54">
        <v>1667</v>
      </c>
      <c r="H103" s="54">
        <v>0</v>
      </c>
      <c r="I103" s="55">
        <f t="shared" si="12"/>
        <v>0</v>
      </c>
    </row>
    <row r="104" spans="1:9" x14ac:dyDescent="0.2">
      <c r="A104" s="26" t="s">
        <v>65</v>
      </c>
      <c r="B104" s="31" t="s">
        <v>326</v>
      </c>
      <c r="C104" s="24"/>
      <c r="D104" s="24"/>
      <c r="E104" s="24" t="s">
        <v>178</v>
      </c>
      <c r="F104" s="24"/>
      <c r="G104" s="46">
        <f>SUM(G105:G105)</f>
        <v>4071.7330000000002</v>
      </c>
      <c r="H104" s="46">
        <f>SUM(H105:H105)</f>
        <v>0</v>
      </c>
      <c r="I104" s="25">
        <f t="shared" si="12"/>
        <v>0</v>
      </c>
    </row>
    <row r="105" spans="1:9" ht="45" customHeight="1" x14ac:dyDescent="0.2">
      <c r="A105" s="62" t="s">
        <v>221</v>
      </c>
      <c r="B105" s="42" t="s">
        <v>222</v>
      </c>
      <c r="C105" s="53" t="s">
        <v>16</v>
      </c>
      <c r="D105" s="53" t="s">
        <v>179</v>
      </c>
      <c r="E105" s="53" t="s">
        <v>180</v>
      </c>
      <c r="F105" s="53" t="s">
        <v>24</v>
      </c>
      <c r="G105" s="54">
        <v>4071.7330000000002</v>
      </c>
      <c r="H105" s="56">
        <v>0</v>
      </c>
      <c r="I105" s="55">
        <f t="shared" si="12"/>
        <v>0</v>
      </c>
    </row>
    <row r="106" spans="1:9" ht="48" customHeight="1" x14ac:dyDescent="0.2">
      <c r="A106" s="26" t="s">
        <v>68</v>
      </c>
      <c r="B106" s="29" t="s">
        <v>159</v>
      </c>
      <c r="C106" s="24"/>
      <c r="D106" s="24"/>
      <c r="E106" s="24" t="s">
        <v>84</v>
      </c>
      <c r="F106" s="24"/>
      <c r="G106" s="46">
        <f>SUM(G107:G109)</f>
        <v>3628.0989999999997</v>
      </c>
      <c r="H106" s="46">
        <f>SUM(H107:H109)</f>
        <v>29.873999999999999</v>
      </c>
      <c r="I106" s="25">
        <f t="shared" si="12"/>
        <v>8.234064175205804E-3</v>
      </c>
    </row>
    <row r="107" spans="1:9" ht="33.75" x14ac:dyDescent="0.2">
      <c r="A107" s="73" t="s">
        <v>275</v>
      </c>
      <c r="B107" s="49" t="s">
        <v>276</v>
      </c>
      <c r="C107" s="57" t="s">
        <v>16</v>
      </c>
      <c r="D107" s="53" t="s">
        <v>71</v>
      </c>
      <c r="E107" s="53" t="s">
        <v>277</v>
      </c>
      <c r="F107" s="53" t="s">
        <v>70</v>
      </c>
      <c r="G107" s="56">
        <v>2128.1</v>
      </c>
      <c r="H107" s="56">
        <v>0</v>
      </c>
      <c r="I107" s="55">
        <f t="shared" si="12"/>
        <v>0</v>
      </c>
    </row>
    <row r="108" spans="1:9" ht="15" customHeight="1" x14ac:dyDescent="0.2">
      <c r="A108" s="99" t="s">
        <v>258</v>
      </c>
      <c r="B108" s="101" t="s">
        <v>259</v>
      </c>
      <c r="C108" s="57" t="s">
        <v>16</v>
      </c>
      <c r="D108" s="53" t="s">
        <v>27</v>
      </c>
      <c r="E108" s="53" t="s">
        <v>182</v>
      </c>
      <c r="F108" s="53" t="s">
        <v>24</v>
      </c>
      <c r="G108" s="54">
        <v>1470.125</v>
      </c>
      <c r="H108" s="54">
        <v>0</v>
      </c>
      <c r="I108" s="55">
        <f t="shared" si="12"/>
        <v>0</v>
      </c>
    </row>
    <row r="109" spans="1:9" ht="17.25" customHeight="1" x14ac:dyDescent="0.2">
      <c r="A109" s="100"/>
      <c r="B109" s="102"/>
      <c r="C109" s="57" t="s">
        <v>16</v>
      </c>
      <c r="D109" s="53" t="s">
        <v>95</v>
      </c>
      <c r="E109" s="53" t="s">
        <v>182</v>
      </c>
      <c r="F109" s="53" t="s">
        <v>24</v>
      </c>
      <c r="G109" s="54">
        <v>29.873999999999999</v>
      </c>
      <c r="H109" s="54">
        <v>29.873999999999999</v>
      </c>
      <c r="I109" s="55">
        <f t="shared" ref="I109:I159" si="22">H109/G109</f>
        <v>1</v>
      </c>
    </row>
    <row r="110" spans="1:9" ht="31.5" x14ac:dyDescent="0.2">
      <c r="A110" s="26" t="s">
        <v>69</v>
      </c>
      <c r="B110" s="29" t="s">
        <v>290</v>
      </c>
      <c r="C110" s="24"/>
      <c r="D110" s="24"/>
      <c r="E110" s="24" t="s">
        <v>92</v>
      </c>
      <c r="F110" s="24"/>
      <c r="G110" s="46">
        <f>G111+G112</f>
        <v>680</v>
      </c>
      <c r="H110" s="46">
        <f>H111+H112</f>
        <v>298.738</v>
      </c>
      <c r="I110" s="25">
        <f t="shared" si="22"/>
        <v>0.43932058823529413</v>
      </c>
    </row>
    <row r="111" spans="1:9" ht="31.5" x14ac:dyDescent="0.2">
      <c r="A111" s="78" t="s">
        <v>282</v>
      </c>
      <c r="B111" s="79" t="s">
        <v>287</v>
      </c>
      <c r="C111" s="53" t="s">
        <v>16</v>
      </c>
      <c r="D111" s="53" t="s">
        <v>73</v>
      </c>
      <c r="E111" s="53" t="s">
        <v>281</v>
      </c>
      <c r="F111" s="53" t="s">
        <v>24</v>
      </c>
      <c r="G111" s="56">
        <v>462</v>
      </c>
      <c r="H111" s="56">
        <v>298.738</v>
      </c>
      <c r="I111" s="55">
        <f t="shared" si="22"/>
        <v>0.64661904761904765</v>
      </c>
    </row>
    <row r="112" spans="1:9" ht="31.5" x14ac:dyDescent="0.2">
      <c r="A112" s="64" t="s">
        <v>283</v>
      </c>
      <c r="B112" s="63" t="s">
        <v>327</v>
      </c>
      <c r="C112" s="53" t="s">
        <v>16</v>
      </c>
      <c r="D112" s="53" t="s">
        <v>17</v>
      </c>
      <c r="E112" s="53" t="s">
        <v>284</v>
      </c>
      <c r="F112" s="53" t="s">
        <v>24</v>
      </c>
      <c r="G112" s="56">
        <v>218</v>
      </c>
      <c r="H112" s="56">
        <v>0</v>
      </c>
      <c r="I112" s="55">
        <f t="shared" si="22"/>
        <v>0</v>
      </c>
    </row>
    <row r="113" spans="1:9" x14ac:dyDescent="0.2">
      <c r="A113" s="26" t="s">
        <v>72</v>
      </c>
      <c r="B113" s="30" t="s">
        <v>328</v>
      </c>
      <c r="C113" s="24"/>
      <c r="D113" s="24"/>
      <c r="E113" s="24" t="s">
        <v>83</v>
      </c>
      <c r="F113" s="24"/>
      <c r="G113" s="46">
        <f>G114</f>
        <v>230</v>
      </c>
      <c r="H113" s="46">
        <f>H114</f>
        <v>32</v>
      </c>
      <c r="I113" s="25">
        <f t="shared" si="22"/>
        <v>0.1391304347826087</v>
      </c>
    </row>
    <row r="114" spans="1:9" ht="22.5" x14ac:dyDescent="0.2">
      <c r="A114" s="62" t="s">
        <v>226</v>
      </c>
      <c r="B114" s="16" t="s">
        <v>223</v>
      </c>
      <c r="C114" s="7" t="s">
        <v>16</v>
      </c>
      <c r="D114" s="7" t="s">
        <v>75</v>
      </c>
      <c r="E114" s="7" t="s">
        <v>76</v>
      </c>
      <c r="F114" s="7" t="s">
        <v>77</v>
      </c>
      <c r="G114" s="44">
        <v>230</v>
      </c>
      <c r="H114" s="44">
        <v>32</v>
      </c>
      <c r="I114" s="8">
        <f t="shared" si="22"/>
        <v>0.1391304347826087</v>
      </c>
    </row>
    <row r="115" spans="1:9" ht="31.5" x14ac:dyDescent="0.2">
      <c r="A115" s="26" t="s">
        <v>74</v>
      </c>
      <c r="B115" s="27" t="s">
        <v>329</v>
      </c>
      <c r="C115" s="24"/>
      <c r="D115" s="24"/>
      <c r="E115" s="24" t="s">
        <v>82</v>
      </c>
      <c r="F115" s="24"/>
      <c r="G115" s="46">
        <f>SUM(G116:G116)</f>
        <v>13835.012000000001</v>
      </c>
      <c r="H115" s="46">
        <f>SUM(H116:H116)</f>
        <v>637.78800000000001</v>
      </c>
      <c r="I115" s="25">
        <f t="shared" si="22"/>
        <v>4.609956247237082E-2</v>
      </c>
    </row>
    <row r="116" spans="1:9" ht="22.5" x14ac:dyDescent="0.2">
      <c r="A116" s="62" t="s">
        <v>225</v>
      </c>
      <c r="B116" s="68" t="s">
        <v>224</v>
      </c>
      <c r="C116" s="7" t="s">
        <v>16</v>
      </c>
      <c r="D116" s="7" t="s">
        <v>79</v>
      </c>
      <c r="E116" s="7" t="s">
        <v>80</v>
      </c>
      <c r="F116" s="7" t="s">
        <v>24</v>
      </c>
      <c r="G116" s="44">
        <v>13835.012000000001</v>
      </c>
      <c r="H116" s="44">
        <v>637.78800000000001</v>
      </c>
      <c r="I116" s="8">
        <f t="shared" si="22"/>
        <v>4.609956247237082E-2</v>
      </c>
    </row>
    <row r="117" spans="1:9" ht="21" x14ac:dyDescent="0.2">
      <c r="A117" s="26" t="s">
        <v>78</v>
      </c>
      <c r="B117" s="27" t="s">
        <v>330</v>
      </c>
      <c r="C117" s="28"/>
      <c r="D117" s="28"/>
      <c r="E117" s="24" t="s">
        <v>94</v>
      </c>
      <c r="F117" s="28"/>
      <c r="G117" s="46">
        <f>SUM(G118:G127)</f>
        <v>56034.182000000008</v>
      </c>
      <c r="H117" s="46">
        <f>SUM(H118:H127)</f>
        <v>15643.112000000001</v>
      </c>
      <c r="I117" s="25">
        <f t="shared" si="22"/>
        <v>0.27917088180211141</v>
      </c>
    </row>
    <row r="118" spans="1:9" ht="24" customHeight="1" x14ac:dyDescent="0.2">
      <c r="A118" s="104" t="s">
        <v>228</v>
      </c>
      <c r="B118" s="101" t="s">
        <v>227</v>
      </c>
      <c r="C118" s="53" t="s">
        <v>16</v>
      </c>
      <c r="D118" s="53" t="s">
        <v>28</v>
      </c>
      <c r="E118" s="53" t="s">
        <v>93</v>
      </c>
      <c r="F118" s="53" t="s">
        <v>25</v>
      </c>
      <c r="G118" s="54">
        <v>14548</v>
      </c>
      <c r="H118" s="54">
        <v>3726.3670000000002</v>
      </c>
      <c r="I118" s="55">
        <f t="shared" si="22"/>
        <v>0.25614290624140779</v>
      </c>
    </row>
    <row r="119" spans="1:9" x14ac:dyDescent="0.2">
      <c r="A119" s="104"/>
      <c r="B119" s="103"/>
      <c r="C119" s="53" t="s">
        <v>16</v>
      </c>
      <c r="D119" s="53" t="s">
        <v>28</v>
      </c>
      <c r="E119" s="53" t="s">
        <v>93</v>
      </c>
      <c r="F119" s="53" t="s">
        <v>24</v>
      </c>
      <c r="G119" s="54">
        <v>813</v>
      </c>
      <c r="H119" s="54">
        <v>127.468</v>
      </c>
      <c r="I119" s="55">
        <f t="shared" si="22"/>
        <v>0.15678720787207873</v>
      </c>
    </row>
    <row r="120" spans="1:9" x14ac:dyDescent="0.2">
      <c r="A120" s="104"/>
      <c r="B120" s="103"/>
      <c r="C120" s="53" t="s">
        <v>16</v>
      </c>
      <c r="D120" s="53" t="s">
        <v>28</v>
      </c>
      <c r="E120" s="53" t="s">
        <v>93</v>
      </c>
      <c r="F120" s="53" t="s">
        <v>23</v>
      </c>
      <c r="G120" s="54">
        <v>7</v>
      </c>
      <c r="H120" s="54">
        <v>0.59699999999999998</v>
      </c>
      <c r="I120" s="55">
        <f t="shared" si="22"/>
        <v>8.5285714285714284E-2</v>
      </c>
    </row>
    <row r="121" spans="1:9" x14ac:dyDescent="0.2">
      <c r="A121" s="104"/>
      <c r="B121" s="103"/>
      <c r="C121" s="53" t="s">
        <v>16</v>
      </c>
      <c r="D121" s="53" t="s">
        <v>95</v>
      </c>
      <c r="E121" s="53" t="s">
        <v>93</v>
      </c>
      <c r="F121" s="53" t="s">
        <v>25</v>
      </c>
      <c r="G121" s="54">
        <v>34228</v>
      </c>
      <c r="H121" s="54">
        <v>9958.0640000000003</v>
      </c>
      <c r="I121" s="55">
        <f t="shared" si="22"/>
        <v>0.29093327100619376</v>
      </c>
    </row>
    <row r="122" spans="1:9" x14ac:dyDescent="0.2">
      <c r="A122" s="104"/>
      <c r="B122" s="103"/>
      <c r="C122" s="53" t="s">
        <v>16</v>
      </c>
      <c r="D122" s="53" t="s">
        <v>95</v>
      </c>
      <c r="E122" s="53" t="s">
        <v>93</v>
      </c>
      <c r="F122" s="53" t="s">
        <v>24</v>
      </c>
      <c r="G122" s="54">
        <v>4251.3130000000001</v>
      </c>
      <c r="H122" s="54">
        <v>1818.201</v>
      </c>
      <c r="I122" s="55">
        <f t="shared" si="22"/>
        <v>0.42767987207716768</v>
      </c>
    </row>
    <row r="123" spans="1:9" x14ac:dyDescent="0.2">
      <c r="A123" s="104"/>
      <c r="B123" s="103"/>
      <c r="C123" s="53" t="s">
        <v>16</v>
      </c>
      <c r="D123" s="53" t="s">
        <v>95</v>
      </c>
      <c r="E123" s="53" t="s">
        <v>93</v>
      </c>
      <c r="F123" s="53" t="s">
        <v>23</v>
      </c>
      <c r="G123" s="44">
        <v>19.998999999999999</v>
      </c>
      <c r="H123" s="44">
        <v>4.415</v>
      </c>
      <c r="I123" s="8">
        <f t="shared" si="22"/>
        <v>0.22076103805190261</v>
      </c>
    </row>
    <row r="124" spans="1:9" x14ac:dyDescent="0.2">
      <c r="A124" s="104"/>
      <c r="B124" s="103"/>
      <c r="C124" s="53" t="s">
        <v>16</v>
      </c>
      <c r="D124" s="53" t="s">
        <v>30</v>
      </c>
      <c r="E124" s="53" t="s">
        <v>126</v>
      </c>
      <c r="F124" s="53" t="s">
        <v>25</v>
      </c>
      <c r="G124" s="54">
        <v>30</v>
      </c>
      <c r="H124" s="54">
        <v>0</v>
      </c>
      <c r="I124" s="55">
        <f t="shared" si="22"/>
        <v>0</v>
      </c>
    </row>
    <row r="125" spans="1:9" x14ac:dyDescent="0.2">
      <c r="A125" s="104"/>
      <c r="B125" s="103"/>
      <c r="C125" s="53" t="s">
        <v>16</v>
      </c>
      <c r="D125" s="53" t="s">
        <v>30</v>
      </c>
      <c r="E125" s="53" t="s">
        <v>126</v>
      </c>
      <c r="F125" s="53" t="s">
        <v>24</v>
      </c>
      <c r="G125" s="54">
        <v>35</v>
      </c>
      <c r="H125" s="54">
        <v>8</v>
      </c>
      <c r="I125" s="55">
        <f t="shared" si="22"/>
        <v>0.22857142857142856</v>
      </c>
    </row>
    <row r="126" spans="1:9" ht="14.25" customHeight="1" x14ac:dyDescent="0.2">
      <c r="A126" s="104"/>
      <c r="B126" s="103"/>
      <c r="C126" s="53" t="s">
        <v>16</v>
      </c>
      <c r="D126" s="53" t="s">
        <v>95</v>
      </c>
      <c r="E126" s="53" t="s">
        <v>255</v>
      </c>
      <c r="F126" s="53" t="s">
        <v>24</v>
      </c>
      <c r="G126" s="54">
        <v>242.87</v>
      </c>
      <c r="H126" s="56">
        <v>0</v>
      </c>
      <c r="I126" s="55">
        <f>H126/G126</f>
        <v>0</v>
      </c>
    </row>
    <row r="127" spans="1:9" ht="33.75" x14ac:dyDescent="0.2">
      <c r="A127" s="97" t="s">
        <v>339</v>
      </c>
      <c r="B127" s="96" t="s">
        <v>338</v>
      </c>
      <c r="C127" s="53" t="s">
        <v>16</v>
      </c>
      <c r="D127" s="53" t="s">
        <v>95</v>
      </c>
      <c r="E127" s="53" t="s">
        <v>340</v>
      </c>
      <c r="F127" s="53" t="s">
        <v>53</v>
      </c>
      <c r="G127" s="54">
        <v>1859</v>
      </c>
      <c r="H127" s="54">
        <v>0</v>
      </c>
      <c r="I127" s="55">
        <f>H127/G127</f>
        <v>0</v>
      </c>
    </row>
    <row r="128" spans="1:9" ht="31.5" x14ac:dyDescent="0.2">
      <c r="A128" s="26" t="s">
        <v>81</v>
      </c>
      <c r="B128" s="27" t="s">
        <v>310</v>
      </c>
      <c r="C128" s="24"/>
      <c r="D128" s="24"/>
      <c r="E128" s="24" t="s">
        <v>341</v>
      </c>
      <c r="F128" s="24"/>
      <c r="G128" s="46">
        <f>SUM(G129)</f>
        <v>20</v>
      </c>
      <c r="H128" s="46">
        <f>SUM(H129)</f>
        <v>0</v>
      </c>
      <c r="I128" s="25">
        <f t="shared" ref="I128:I129" si="23">H128/G128</f>
        <v>0</v>
      </c>
    </row>
    <row r="129" spans="1:9" ht="22.5" x14ac:dyDescent="0.2">
      <c r="A129" s="75" t="s">
        <v>295</v>
      </c>
      <c r="B129" s="77" t="s">
        <v>311</v>
      </c>
      <c r="C129" s="7" t="s">
        <v>16</v>
      </c>
      <c r="D129" s="7" t="s">
        <v>97</v>
      </c>
      <c r="E129" s="7" t="s">
        <v>312</v>
      </c>
      <c r="F129" s="7" t="s">
        <v>24</v>
      </c>
      <c r="G129" s="44">
        <v>20</v>
      </c>
      <c r="H129" s="44">
        <v>0</v>
      </c>
      <c r="I129" s="8">
        <f t="shared" si="23"/>
        <v>0</v>
      </c>
    </row>
    <row r="130" spans="1:9" x14ac:dyDescent="0.2">
      <c r="A130" s="26" t="s">
        <v>96</v>
      </c>
      <c r="B130" s="27" t="s">
        <v>331</v>
      </c>
      <c r="C130" s="24"/>
      <c r="D130" s="24"/>
      <c r="E130" s="24" t="s">
        <v>100</v>
      </c>
      <c r="F130" s="24"/>
      <c r="G130" s="46">
        <f>SUM(G131:G174)</f>
        <v>171654.50049999999</v>
      </c>
      <c r="H130" s="46">
        <f>SUM(H131:H174)</f>
        <v>38793.326999999997</v>
      </c>
      <c r="I130" s="25">
        <f t="shared" si="22"/>
        <v>0.22599656220490413</v>
      </c>
    </row>
    <row r="131" spans="1:9" ht="22.5" x14ac:dyDescent="0.2">
      <c r="A131" s="75" t="s">
        <v>231</v>
      </c>
      <c r="B131" s="76" t="s">
        <v>229</v>
      </c>
      <c r="C131" s="7" t="s">
        <v>16</v>
      </c>
      <c r="D131" s="7" t="s">
        <v>101</v>
      </c>
      <c r="E131" s="7" t="s">
        <v>102</v>
      </c>
      <c r="F131" s="7" t="s">
        <v>25</v>
      </c>
      <c r="G131" s="44">
        <v>4378</v>
      </c>
      <c r="H131" s="44">
        <v>1113.97</v>
      </c>
      <c r="I131" s="8">
        <f t="shared" si="22"/>
        <v>0.25444723618090453</v>
      </c>
    </row>
    <row r="132" spans="1:9" ht="12.75" customHeight="1" x14ac:dyDescent="0.2">
      <c r="A132" s="104" t="s">
        <v>232</v>
      </c>
      <c r="B132" s="101" t="s">
        <v>230</v>
      </c>
      <c r="C132" s="7" t="s">
        <v>16</v>
      </c>
      <c r="D132" s="7" t="s">
        <v>103</v>
      </c>
      <c r="E132" s="7" t="s">
        <v>104</v>
      </c>
      <c r="F132" s="7" t="s">
        <v>25</v>
      </c>
      <c r="G132" s="44">
        <v>81703.608999999997</v>
      </c>
      <c r="H132" s="44">
        <v>19418.715</v>
      </c>
      <c r="I132" s="8">
        <f t="shared" si="22"/>
        <v>0.23767267122802374</v>
      </c>
    </row>
    <row r="133" spans="1:9" x14ac:dyDescent="0.2">
      <c r="A133" s="104"/>
      <c r="B133" s="103"/>
      <c r="C133" s="7" t="s">
        <v>16</v>
      </c>
      <c r="D133" s="7" t="s">
        <v>103</v>
      </c>
      <c r="E133" s="7" t="s">
        <v>104</v>
      </c>
      <c r="F133" s="7" t="s">
        <v>24</v>
      </c>
      <c r="G133" s="44">
        <v>9898.2379999999994</v>
      </c>
      <c r="H133" s="44">
        <v>3045.9070000000002</v>
      </c>
      <c r="I133" s="8">
        <f t="shared" si="22"/>
        <v>0.3077221420620519</v>
      </c>
    </row>
    <row r="134" spans="1:9" x14ac:dyDescent="0.2">
      <c r="A134" s="104"/>
      <c r="B134" s="103"/>
      <c r="C134" s="7" t="s">
        <v>16</v>
      </c>
      <c r="D134" s="7" t="s">
        <v>103</v>
      </c>
      <c r="E134" s="7" t="s">
        <v>104</v>
      </c>
      <c r="F134" s="7" t="s">
        <v>77</v>
      </c>
      <c r="G134" s="44">
        <v>139.38800000000001</v>
      </c>
      <c r="H134" s="44">
        <v>139.38800000000001</v>
      </c>
      <c r="I134" s="8">
        <f t="shared" si="22"/>
        <v>1</v>
      </c>
    </row>
    <row r="135" spans="1:9" x14ac:dyDescent="0.2">
      <c r="A135" s="104"/>
      <c r="B135" s="103"/>
      <c r="C135" s="7" t="s">
        <v>16</v>
      </c>
      <c r="D135" s="7" t="s">
        <v>103</v>
      </c>
      <c r="E135" s="7" t="s">
        <v>104</v>
      </c>
      <c r="F135" s="7" t="s">
        <v>23</v>
      </c>
      <c r="G135" s="44">
        <v>91.679000000000002</v>
      </c>
      <c r="H135" s="44">
        <v>56.462000000000003</v>
      </c>
      <c r="I135" s="8">
        <f t="shared" si="22"/>
        <v>0.61586622890738341</v>
      </c>
    </row>
    <row r="136" spans="1:9" x14ac:dyDescent="0.2">
      <c r="A136" s="104"/>
      <c r="B136" s="103"/>
      <c r="C136" s="7" t="s">
        <v>16</v>
      </c>
      <c r="D136" s="7" t="s">
        <v>103</v>
      </c>
      <c r="E136" s="7" t="s">
        <v>244</v>
      </c>
      <c r="F136" s="7" t="s">
        <v>24</v>
      </c>
      <c r="G136" s="44">
        <v>70</v>
      </c>
      <c r="H136" s="44">
        <v>13</v>
      </c>
      <c r="I136" s="8">
        <f t="shared" ref="I136" si="24">H136/G136</f>
        <v>0.18571428571428572</v>
      </c>
    </row>
    <row r="137" spans="1:9" x14ac:dyDescent="0.2">
      <c r="A137" s="104"/>
      <c r="B137" s="103"/>
      <c r="C137" s="7" t="s">
        <v>16</v>
      </c>
      <c r="D137" s="7" t="s">
        <v>97</v>
      </c>
      <c r="E137" s="7" t="s">
        <v>244</v>
      </c>
      <c r="F137" s="7" t="s">
        <v>23</v>
      </c>
      <c r="G137" s="44">
        <v>179</v>
      </c>
      <c r="H137" s="44">
        <v>0</v>
      </c>
      <c r="I137" s="8">
        <f t="shared" si="22"/>
        <v>0</v>
      </c>
    </row>
    <row r="138" spans="1:9" x14ac:dyDescent="0.2">
      <c r="A138" s="104"/>
      <c r="B138" s="103"/>
      <c r="C138" s="7" t="s">
        <v>16</v>
      </c>
      <c r="D138" s="7" t="s">
        <v>127</v>
      </c>
      <c r="E138" s="7" t="s">
        <v>244</v>
      </c>
      <c r="F138" s="7" t="s">
        <v>24</v>
      </c>
      <c r="G138" s="44">
        <v>325</v>
      </c>
      <c r="H138" s="44">
        <v>0</v>
      </c>
      <c r="I138" s="8">
        <f t="shared" si="22"/>
        <v>0</v>
      </c>
    </row>
    <row r="139" spans="1:9" x14ac:dyDescent="0.2">
      <c r="A139" s="104"/>
      <c r="B139" s="103"/>
      <c r="C139" s="7" t="s">
        <v>16</v>
      </c>
      <c r="D139" s="7" t="s">
        <v>30</v>
      </c>
      <c r="E139" s="7" t="s">
        <v>244</v>
      </c>
      <c r="F139" s="7" t="s">
        <v>24</v>
      </c>
      <c r="G139" s="44">
        <v>167</v>
      </c>
      <c r="H139" s="44">
        <v>52</v>
      </c>
      <c r="I139" s="8">
        <f t="shared" si="22"/>
        <v>0.31137724550898205</v>
      </c>
    </row>
    <row r="140" spans="1:9" ht="11.25" customHeight="1" x14ac:dyDescent="0.2">
      <c r="A140" s="104"/>
      <c r="B140" s="103"/>
      <c r="C140" s="7" t="s">
        <v>16</v>
      </c>
      <c r="D140" s="7" t="s">
        <v>266</v>
      </c>
      <c r="E140" s="7" t="s">
        <v>244</v>
      </c>
      <c r="F140" s="7" t="s">
        <v>24</v>
      </c>
      <c r="G140" s="44">
        <v>660</v>
      </c>
      <c r="H140" s="44">
        <v>184</v>
      </c>
      <c r="I140" s="8">
        <f t="shared" si="22"/>
        <v>0.27878787878787881</v>
      </c>
    </row>
    <row r="141" spans="1:9" ht="12.75" customHeight="1" x14ac:dyDescent="0.2">
      <c r="A141" s="104" t="s">
        <v>313</v>
      </c>
      <c r="B141" s="101" t="s">
        <v>233</v>
      </c>
      <c r="C141" s="7" t="s">
        <v>16</v>
      </c>
      <c r="D141" s="7" t="s">
        <v>97</v>
      </c>
      <c r="E141" s="7" t="s">
        <v>105</v>
      </c>
      <c r="F141" s="7" t="s">
        <v>25</v>
      </c>
      <c r="G141" s="44">
        <v>13160.05</v>
      </c>
      <c r="H141" s="44">
        <v>2924.5619999999999</v>
      </c>
      <c r="I141" s="8">
        <f t="shared" si="22"/>
        <v>0.22223031067511143</v>
      </c>
    </row>
    <row r="142" spans="1:9" x14ac:dyDescent="0.2">
      <c r="A142" s="104"/>
      <c r="B142" s="103"/>
      <c r="C142" s="7" t="s">
        <v>16</v>
      </c>
      <c r="D142" s="7" t="s">
        <v>97</v>
      </c>
      <c r="E142" s="7" t="s">
        <v>105</v>
      </c>
      <c r="F142" s="7" t="s">
        <v>24</v>
      </c>
      <c r="G142" s="44">
        <v>546</v>
      </c>
      <c r="H142" s="44">
        <v>290.077</v>
      </c>
      <c r="I142" s="8">
        <f t="shared" si="22"/>
        <v>0.53127655677655672</v>
      </c>
    </row>
    <row r="143" spans="1:9" x14ac:dyDescent="0.2">
      <c r="A143" s="104"/>
      <c r="B143" s="103"/>
      <c r="C143" s="7" t="s">
        <v>16</v>
      </c>
      <c r="D143" s="7" t="s">
        <v>97</v>
      </c>
      <c r="E143" s="7" t="s">
        <v>105</v>
      </c>
      <c r="F143" s="7" t="s">
        <v>23</v>
      </c>
      <c r="G143" s="44">
        <v>285</v>
      </c>
      <c r="H143" s="44">
        <v>82.323999999999998</v>
      </c>
      <c r="I143" s="8">
        <f t="shared" ref="I143:I144" si="25">H143/G143</f>
        <v>0.2888561403508772</v>
      </c>
    </row>
    <row r="144" spans="1:9" x14ac:dyDescent="0.2">
      <c r="A144" s="104"/>
      <c r="B144" s="103"/>
      <c r="C144" s="7" t="s">
        <v>16</v>
      </c>
      <c r="D144" s="7" t="s">
        <v>97</v>
      </c>
      <c r="E144" s="7" t="s">
        <v>260</v>
      </c>
      <c r="F144" s="7" t="s">
        <v>24</v>
      </c>
      <c r="G144" s="44">
        <v>365.339</v>
      </c>
      <c r="H144" s="44">
        <v>126.646</v>
      </c>
      <c r="I144" s="8">
        <f t="shared" si="25"/>
        <v>0.34665338220118846</v>
      </c>
    </row>
    <row r="145" spans="1:9" x14ac:dyDescent="0.2">
      <c r="A145" s="104"/>
      <c r="B145" s="103"/>
      <c r="C145" s="7" t="s">
        <v>16</v>
      </c>
      <c r="D145" s="7" t="s">
        <v>30</v>
      </c>
      <c r="E145" s="7" t="s">
        <v>260</v>
      </c>
      <c r="F145" s="7" t="s">
        <v>24</v>
      </c>
      <c r="G145" s="44">
        <v>40</v>
      </c>
      <c r="H145" s="44">
        <v>10</v>
      </c>
      <c r="I145" s="8">
        <f t="shared" si="22"/>
        <v>0.25</v>
      </c>
    </row>
    <row r="146" spans="1:9" x14ac:dyDescent="0.2">
      <c r="A146" s="104" t="s">
        <v>314</v>
      </c>
      <c r="B146" s="101" t="s">
        <v>234</v>
      </c>
      <c r="C146" s="7" t="s">
        <v>16</v>
      </c>
      <c r="D146" s="7" t="s">
        <v>97</v>
      </c>
      <c r="E146" s="7" t="s">
        <v>160</v>
      </c>
      <c r="F146" s="7" t="s">
        <v>24</v>
      </c>
      <c r="G146" s="44">
        <v>400</v>
      </c>
      <c r="H146" s="44">
        <v>65</v>
      </c>
      <c r="I146" s="8">
        <f t="shared" si="22"/>
        <v>0.16250000000000001</v>
      </c>
    </row>
    <row r="147" spans="1:9" x14ac:dyDescent="0.2">
      <c r="A147" s="104"/>
      <c r="B147" s="102"/>
      <c r="C147" s="7" t="s">
        <v>16</v>
      </c>
      <c r="D147" s="7" t="s">
        <v>22</v>
      </c>
      <c r="E147" s="7" t="s">
        <v>160</v>
      </c>
      <c r="F147" s="7" t="s">
        <v>24</v>
      </c>
      <c r="G147" s="44">
        <v>200</v>
      </c>
      <c r="H147" s="44">
        <v>28</v>
      </c>
      <c r="I147" s="8">
        <f t="shared" si="22"/>
        <v>0.14000000000000001</v>
      </c>
    </row>
    <row r="148" spans="1:9" ht="12.75" customHeight="1" x14ac:dyDescent="0.2">
      <c r="A148" s="104" t="s">
        <v>315</v>
      </c>
      <c r="B148" s="101" t="s">
        <v>235</v>
      </c>
      <c r="C148" s="7" t="s">
        <v>16</v>
      </c>
      <c r="D148" s="7" t="s">
        <v>246</v>
      </c>
      <c r="E148" s="7" t="s">
        <v>247</v>
      </c>
      <c r="F148" s="7" t="s">
        <v>25</v>
      </c>
      <c r="G148" s="44">
        <v>28120.005000000001</v>
      </c>
      <c r="H148" s="44">
        <v>6367.97</v>
      </c>
      <c r="I148" s="8">
        <f t="shared" si="22"/>
        <v>0.22645692986185459</v>
      </c>
    </row>
    <row r="149" spans="1:9" ht="12.75" customHeight="1" x14ac:dyDescent="0.2">
      <c r="A149" s="104"/>
      <c r="B149" s="103"/>
      <c r="C149" s="7" t="s">
        <v>16</v>
      </c>
      <c r="D149" s="7" t="s">
        <v>246</v>
      </c>
      <c r="E149" s="7" t="s">
        <v>247</v>
      </c>
      <c r="F149" s="7" t="s">
        <v>24</v>
      </c>
      <c r="G149" s="44">
        <v>1234.607</v>
      </c>
      <c r="H149" s="44">
        <v>506.577</v>
      </c>
      <c r="I149" s="8">
        <f t="shared" si="22"/>
        <v>0.41031437534373288</v>
      </c>
    </row>
    <row r="150" spans="1:9" ht="12.75" customHeight="1" x14ac:dyDescent="0.2">
      <c r="A150" s="104"/>
      <c r="B150" s="103"/>
      <c r="C150" s="7" t="s">
        <v>16</v>
      </c>
      <c r="D150" s="7" t="s">
        <v>246</v>
      </c>
      <c r="E150" s="7" t="s">
        <v>247</v>
      </c>
      <c r="F150" s="7" t="s">
        <v>23</v>
      </c>
      <c r="G150" s="44">
        <v>5.6360000000000001</v>
      </c>
      <c r="H150" s="44">
        <v>0</v>
      </c>
      <c r="I150" s="8">
        <f t="shared" si="22"/>
        <v>0</v>
      </c>
    </row>
    <row r="151" spans="1:9" ht="12.75" customHeight="1" x14ac:dyDescent="0.2">
      <c r="A151" s="104"/>
      <c r="B151" s="103"/>
      <c r="C151" s="7" t="s">
        <v>16</v>
      </c>
      <c r="D151" s="7" t="s">
        <v>30</v>
      </c>
      <c r="E151" s="7" t="s">
        <v>247</v>
      </c>
      <c r="F151" s="7" t="s">
        <v>24</v>
      </c>
      <c r="G151" s="44">
        <v>1</v>
      </c>
      <c r="H151" s="44">
        <v>0</v>
      </c>
      <c r="I151" s="8">
        <f t="shared" ref="I151" si="26">H151/G151</f>
        <v>0</v>
      </c>
    </row>
    <row r="152" spans="1:9" ht="12.75" customHeight="1" x14ac:dyDescent="0.2">
      <c r="A152" s="104"/>
      <c r="B152" s="103"/>
      <c r="C152" s="7" t="s">
        <v>16</v>
      </c>
      <c r="D152" s="7" t="s">
        <v>106</v>
      </c>
      <c r="E152" s="7" t="s">
        <v>124</v>
      </c>
      <c r="F152" s="7" t="s">
        <v>24</v>
      </c>
      <c r="G152" s="44">
        <v>1200</v>
      </c>
      <c r="H152" s="44">
        <v>300</v>
      </c>
      <c r="I152" s="8">
        <f t="shared" si="22"/>
        <v>0.25</v>
      </c>
    </row>
    <row r="153" spans="1:9" ht="12.75" customHeight="1" x14ac:dyDescent="0.2">
      <c r="A153" s="104"/>
      <c r="B153" s="103"/>
      <c r="C153" s="7" t="s">
        <v>16</v>
      </c>
      <c r="D153" s="7" t="s">
        <v>71</v>
      </c>
      <c r="E153" s="7" t="s">
        <v>124</v>
      </c>
      <c r="F153" s="7" t="s">
        <v>24</v>
      </c>
      <c r="G153" s="44">
        <v>900</v>
      </c>
      <c r="H153" s="44">
        <v>8.4060000000000006</v>
      </c>
      <c r="I153" s="8">
        <f t="shared" si="22"/>
        <v>9.3400000000000011E-3</v>
      </c>
    </row>
    <row r="154" spans="1:9" x14ac:dyDescent="0.2">
      <c r="A154" s="104"/>
      <c r="B154" s="103"/>
      <c r="C154" s="7" t="s">
        <v>16</v>
      </c>
      <c r="D154" s="7" t="s">
        <v>66</v>
      </c>
      <c r="E154" s="7" t="s">
        <v>107</v>
      </c>
      <c r="F154" s="7" t="s">
        <v>24</v>
      </c>
      <c r="G154" s="44">
        <v>500</v>
      </c>
      <c r="H154" s="45">
        <v>180</v>
      </c>
      <c r="I154" s="8">
        <f t="shared" si="22"/>
        <v>0.36</v>
      </c>
    </row>
    <row r="155" spans="1:9" x14ac:dyDescent="0.2">
      <c r="A155" s="104" t="s">
        <v>316</v>
      </c>
      <c r="B155" s="101" t="s">
        <v>236</v>
      </c>
      <c r="C155" s="7" t="s">
        <v>16</v>
      </c>
      <c r="D155" s="7" t="s">
        <v>108</v>
      </c>
      <c r="E155" s="7" t="s">
        <v>109</v>
      </c>
      <c r="F155" s="7" t="s">
        <v>24</v>
      </c>
      <c r="G155" s="44">
        <v>4.2</v>
      </c>
      <c r="H155" s="45">
        <v>0</v>
      </c>
      <c r="I155" s="8">
        <f t="shared" si="22"/>
        <v>0</v>
      </c>
    </row>
    <row r="156" spans="1:9" x14ac:dyDescent="0.2">
      <c r="A156" s="104"/>
      <c r="B156" s="103"/>
      <c r="C156" s="7" t="s">
        <v>16</v>
      </c>
      <c r="D156" s="7" t="s">
        <v>116</v>
      </c>
      <c r="E156" s="7" t="s">
        <v>117</v>
      </c>
      <c r="F156" s="7" t="s">
        <v>25</v>
      </c>
      <c r="G156" s="44">
        <v>2106.2719999999999</v>
      </c>
      <c r="H156" s="44">
        <v>384.13200000000001</v>
      </c>
      <c r="I156" s="8">
        <f t="shared" si="22"/>
        <v>0.18237530575348293</v>
      </c>
    </row>
    <row r="157" spans="1:9" x14ac:dyDescent="0.2">
      <c r="A157" s="104"/>
      <c r="B157" s="103"/>
      <c r="C157" s="7" t="s">
        <v>16</v>
      </c>
      <c r="D157" s="7" t="s">
        <v>116</v>
      </c>
      <c r="E157" s="7" t="s">
        <v>117</v>
      </c>
      <c r="F157" s="7" t="s">
        <v>24</v>
      </c>
      <c r="G157" s="44">
        <v>143.7285</v>
      </c>
      <c r="H157" s="44">
        <v>7.532</v>
      </c>
      <c r="I157" s="8">
        <f t="shared" si="22"/>
        <v>5.2404359608567541E-2</v>
      </c>
    </row>
    <row r="158" spans="1:9" x14ac:dyDescent="0.2">
      <c r="A158" s="104"/>
      <c r="B158" s="103"/>
      <c r="C158" s="7" t="s">
        <v>16</v>
      </c>
      <c r="D158" s="7" t="s">
        <v>97</v>
      </c>
      <c r="E158" s="7" t="s">
        <v>110</v>
      </c>
      <c r="F158" s="7" t="s">
        <v>25</v>
      </c>
      <c r="G158" s="44">
        <v>1927</v>
      </c>
      <c r="H158" s="44">
        <v>362.95800000000003</v>
      </c>
      <c r="I158" s="8">
        <f t="shared" si="22"/>
        <v>0.1883539180072652</v>
      </c>
    </row>
    <row r="159" spans="1:9" ht="13.5" customHeight="1" x14ac:dyDescent="0.2">
      <c r="A159" s="104"/>
      <c r="B159" s="103"/>
      <c r="C159" s="7" t="s">
        <v>16</v>
      </c>
      <c r="D159" s="7" t="s">
        <v>97</v>
      </c>
      <c r="E159" s="7" t="s">
        <v>110</v>
      </c>
      <c r="F159" s="7" t="s">
        <v>24</v>
      </c>
      <c r="G159" s="44">
        <v>264.60000000000002</v>
      </c>
      <c r="H159" s="44">
        <v>30.655000000000001</v>
      </c>
      <c r="I159" s="8">
        <f t="shared" si="22"/>
        <v>0.11585411942554799</v>
      </c>
    </row>
    <row r="160" spans="1:9" x14ac:dyDescent="0.2">
      <c r="A160" s="104"/>
      <c r="B160" s="103"/>
      <c r="C160" s="7" t="s">
        <v>16</v>
      </c>
      <c r="D160" s="7" t="s">
        <v>97</v>
      </c>
      <c r="E160" s="7" t="s">
        <v>111</v>
      </c>
      <c r="F160" s="7" t="s">
        <v>25</v>
      </c>
      <c r="G160" s="44">
        <v>1021.28</v>
      </c>
      <c r="H160" s="44">
        <v>189.35599999999999</v>
      </c>
      <c r="I160" s="8">
        <f t="shared" ref="I160:I194" si="27">H160/G160</f>
        <v>0.18541046529844901</v>
      </c>
    </row>
    <row r="161" spans="1:9" x14ac:dyDescent="0.2">
      <c r="A161" s="104"/>
      <c r="B161" s="103"/>
      <c r="C161" s="7" t="s">
        <v>16</v>
      </c>
      <c r="D161" s="7" t="s">
        <v>97</v>
      </c>
      <c r="E161" s="7" t="s">
        <v>111</v>
      </c>
      <c r="F161" s="7" t="s">
        <v>24</v>
      </c>
      <c r="G161" s="44">
        <v>93.52</v>
      </c>
      <c r="H161" s="44">
        <v>14.778</v>
      </c>
      <c r="I161" s="8">
        <f t="shared" si="27"/>
        <v>0.15801967493584262</v>
      </c>
    </row>
    <row r="162" spans="1:9" x14ac:dyDescent="0.2">
      <c r="A162" s="104"/>
      <c r="B162" s="103"/>
      <c r="C162" s="7" t="s">
        <v>16</v>
      </c>
      <c r="D162" s="7" t="s">
        <v>115</v>
      </c>
      <c r="E162" s="7" t="s">
        <v>114</v>
      </c>
      <c r="F162" s="7" t="s">
        <v>25</v>
      </c>
      <c r="G162" s="44">
        <v>56.2</v>
      </c>
      <c r="H162" s="45">
        <v>13.994999999999999</v>
      </c>
      <c r="I162" s="8">
        <f t="shared" si="27"/>
        <v>0.24902135231316724</v>
      </c>
    </row>
    <row r="163" spans="1:9" x14ac:dyDescent="0.2">
      <c r="A163" s="104"/>
      <c r="B163" s="103"/>
      <c r="C163" s="7" t="s">
        <v>16</v>
      </c>
      <c r="D163" s="7" t="s">
        <v>115</v>
      </c>
      <c r="E163" s="7" t="s">
        <v>114</v>
      </c>
      <c r="F163" s="7" t="s">
        <v>24</v>
      </c>
      <c r="G163" s="44">
        <v>531.1</v>
      </c>
      <c r="H163" s="45">
        <v>294.52199999999999</v>
      </c>
      <c r="I163" s="8">
        <f t="shared" si="27"/>
        <v>0.55455093202786665</v>
      </c>
    </row>
    <row r="164" spans="1:9" x14ac:dyDescent="0.2">
      <c r="A164" s="104"/>
      <c r="B164" s="103"/>
      <c r="C164" s="7" t="s">
        <v>16</v>
      </c>
      <c r="D164" s="7" t="s">
        <v>97</v>
      </c>
      <c r="E164" s="7" t="s">
        <v>112</v>
      </c>
      <c r="F164" s="7" t="s">
        <v>25</v>
      </c>
      <c r="G164" s="44">
        <v>1045.5</v>
      </c>
      <c r="H164" s="44">
        <v>163.96100000000001</v>
      </c>
      <c r="I164" s="8">
        <f t="shared" si="27"/>
        <v>0.1568254423720708</v>
      </c>
    </row>
    <row r="165" spans="1:9" x14ac:dyDescent="0.2">
      <c r="A165" s="104"/>
      <c r="B165" s="103"/>
      <c r="C165" s="7" t="s">
        <v>16</v>
      </c>
      <c r="D165" s="7" t="s">
        <v>97</v>
      </c>
      <c r="E165" s="7" t="s">
        <v>112</v>
      </c>
      <c r="F165" s="7" t="s">
        <v>24</v>
      </c>
      <c r="G165" s="44">
        <v>72.8</v>
      </c>
      <c r="H165" s="44">
        <v>10.15</v>
      </c>
      <c r="I165" s="8">
        <f t="shared" si="27"/>
        <v>0.13942307692307693</v>
      </c>
    </row>
    <row r="166" spans="1:9" x14ac:dyDescent="0.2">
      <c r="A166" s="104"/>
      <c r="B166" s="102"/>
      <c r="C166" s="7" t="s">
        <v>16</v>
      </c>
      <c r="D166" s="7" t="s">
        <v>97</v>
      </c>
      <c r="E166" s="7" t="s">
        <v>113</v>
      </c>
      <c r="F166" s="7" t="s">
        <v>24</v>
      </c>
      <c r="G166" s="44">
        <v>0.7</v>
      </c>
      <c r="H166" s="44">
        <v>0</v>
      </c>
      <c r="I166" s="8">
        <f t="shared" si="27"/>
        <v>0</v>
      </c>
    </row>
    <row r="167" spans="1:9" ht="17.25" customHeight="1" x14ac:dyDescent="0.2">
      <c r="A167" s="104" t="s">
        <v>317</v>
      </c>
      <c r="B167" s="101" t="s">
        <v>237</v>
      </c>
      <c r="C167" s="7" t="s">
        <v>16</v>
      </c>
      <c r="D167" s="7" t="s">
        <v>103</v>
      </c>
      <c r="E167" s="7" t="s">
        <v>118</v>
      </c>
      <c r="F167" s="7" t="s">
        <v>25</v>
      </c>
      <c r="G167" s="44">
        <v>2211.5475000000001</v>
      </c>
      <c r="H167" s="44">
        <v>342.59800000000001</v>
      </c>
      <c r="I167" s="8">
        <f t="shared" si="27"/>
        <v>0.15491324513717206</v>
      </c>
    </row>
    <row r="168" spans="1:9" ht="19.5" customHeight="1" x14ac:dyDescent="0.2">
      <c r="A168" s="104"/>
      <c r="B168" s="102"/>
      <c r="C168" s="7" t="s">
        <v>16</v>
      </c>
      <c r="D168" s="7" t="s">
        <v>103</v>
      </c>
      <c r="E168" s="7" t="s">
        <v>118</v>
      </c>
      <c r="F168" s="7" t="s">
        <v>24</v>
      </c>
      <c r="G168" s="44">
        <v>20</v>
      </c>
      <c r="H168" s="44">
        <v>0</v>
      </c>
      <c r="I168" s="8">
        <f t="shared" si="27"/>
        <v>0</v>
      </c>
    </row>
    <row r="169" spans="1:9" ht="45" x14ac:dyDescent="0.2">
      <c r="A169" s="62" t="s">
        <v>318</v>
      </c>
      <c r="B169" s="77" t="s">
        <v>238</v>
      </c>
      <c r="C169" s="7" t="s">
        <v>16</v>
      </c>
      <c r="D169" s="7" t="s">
        <v>119</v>
      </c>
      <c r="E169" s="7" t="s">
        <v>120</v>
      </c>
      <c r="F169" s="7" t="s">
        <v>77</v>
      </c>
      <c r="G169" s="44">
        <v>6112.0005000000001</v>
      </c>
      <c r="H169" s="44">
        <v>2065.6860000000001</v>
      </c>
      <c r="I169" s="8">
        <f t="shared" si="27"/>
        <v>0.33797215821562843</v>
      </c>
    </row>
    <row r="170" spans="1:9" ht="46.5" customHeight="1" x14ac:dyDescent="0.2">
      <c r="A170" s="104" t="s">
        <v>319</v>
      </c>
      <c r="B170" s="101" t="s">
        <v>239</v>
      </c>
      <c r="C170" s="7" t="s">
        <v>16</v>
      </c>
      <c r="D170" s="7" t="s">
        <v>28</v>
      </c>
      <c r="E170" s="7" t="s">
        <v>121</v>
      </c>
      <c r="F170" s="7" t="s">
        <v>24</v>
      </c>
      <c r="G170" s="44">
        <v>295</v>
      </c>
      <c r="H170" s="44">
        <v>0</v>
      </c>
      <c r="I170" s="8">
        <f t="shared" si="27"/>
        <v>0</v>
      </c>
    </row>
    <row r="171" spans="1:9" x14ac:dyDescent="0.2">
      <c r="A171" s="104"/>
      <c r="B171" s="103"/>
      <c r="C171" s="7" t="s">
        <v>16</v>
      </c>
      <c r="D171" s="7" t="s">
        <v>95</v>
      </c>
      <c r="E171" s="7" t="s">
        <v>121</v>
      </c>
      <c r="F171" s="7" t="s">
        <v>24</v>
      </c>
      <c r="G171" s="44">
        <v>4300</v>
      </c>
      <c r="H171" s="44">
        <v>0</v>
      </c>
      <c r="I171" s="8">
        <f t="shared" si="27"/>
        <v>0</v>
      </c>
    </row>
    <row r="172" spans="1:9" x14ac:dyDescent="0.2">
      <c r="A172" s="104"/>
      <c r="B172" s="103"/>
      <c r="C172" s="7" t="s">
        <v>18</v>
      </c>
      <c r="D172" s="7" t="s">
        <v>27</v>
      </c>
      <c r="E172" s="7" t="s">
        <v>121</v>
      </c>
      <c r="F172" s="7" t="s">
        <v>24</v>
      </c>
      <c r="G172" s="44">
        <v>2026</v>
      </c>
      <c r="H172" s="44">
        <v>0</v>
      </c>
      <c r="I172" s="8">
        <f t="shared" ref="I172:I173" si="28">H172/G172</f>
        <v>0</v>
      </c>
    </row>
    <row r="173" spans="1:9" x14ac:dyDescent="0.2">
      <c r="A173" s="104"/>
      <c r="B173" s="103"/>
      <c r="C173" s="7" t="s">
        <v>18</v>
      </c>
      <c r="D173" s="7" t="s">
        <v>21</v>
      </c>
      <c r="E173" s="7" t="s">
        <v>121</v>
      </c>
      <c r="F173" s="7" t="s">
        <v>24</v>
      </c>
      <c r="G173" s="44">
        <v>3153.5010000000002</v>
      </c>
      <c r="H173" s="44">
        <v>0</v>
      </c>
      <c r="I173" s="8">
        <f t="shared" si="28"/>
        <v>0</v>
      </c>
    </row>
    <row r="174" spans="1:9" x14ac:dyDescent="0.2">
      <c r="A174" s="104"/>
      <c r="B174" s="103"/>
      <c r="C174" s="7" t="s">
        <v>18</v>
      </c>
      <c r="D174" s="7" t="s">
        <v>28</v>
      </c>
      <c r="E174" s="7" t="s">
        <v>121</v>
      </c>
      <c r="F174" s="7" t="s">
        <v>26</v>
      </c>
      <c r="G174" s="44">
        <v>1700</v>
      </c>
      <c r="H174" s="44">
        <v>0</v>
      </c>
      <c r="I174" s="8">
        <f t="shared" si="27"/>
        <v>0</v>
      </c>
    </row>
    <row r="175" spans="1:9" ht="31.5" x14ac:dyDescent="0.2">
      <c r="A175" s="26" t="s">
        <v>98</v>
      </c>
      <c r="B175" s="23" t="s">
        <v>332</v>
      </c>
      <c r="C175" s="24"/>
      <c r="D175" s="24"/>
      <c r="E175" s="24" t="s">
        <v>123</v>
      </c>
      <c r="F175" s="24"/>
      <c r="G175" s="46">
        <f>SUM(G176:G176)</f>
        <v>60</v>
      </c>
      <c r="H175" s="46">
        <f>SUM(H176:H176)</f>
        <v>0</v>
      </c>
      <c r="I175" s="25">
        <f t="shared" si="27"/>
        <v>0</v>
      </c>
    </row>
    <row r="176" spans="1:9" ht="33.75" x14ac:dyDescent="0.2">
      <c r="A176" s="62" t="s">
        <v>342</v>
      </c>
      <c r="B176" s="66" t="s">
        <v>289</v>
      </c>
      <c r="C176" s="7" t="s">
        <v>16</v>
      </c>
      <c r="D176" s="7" t="s">
        <v>122</v>
      </c>
      <c r="E176" s="7" t="s">
        <v>267</v>
      </c>
      <c r="F176" s="7" t="s">
        <v>24</v>
      </c>
      <c r="G176" s="44">
        <v>60</v>
      </c>
      <c r="H176" s="44">
        <v>0</v>
      </c>
      <c r="I176" s="8">
        <f t="shared" si="27"/>
        <v>0</v>
      </c>
    </row>
    <row r="177" spans="1:9" ht="42" x14ac:dyDescent="0.2">
      <c r="A177" s="26" t="s">
        <v>99</v>
      </c>
      <c r="B177" s="23" t="s">
        <v>333</v>
      </c>
      <c r="C177" s="24"/>
      <c r="D177" s="24"/>
      <c r="E177" s="24" t="s">
        <v>251</v>
      </c>
      <c r="F177" s="24"/>
      <c r="G177" s="46">
        <f>SUM(G178:G179)</f>
        <v>100</v>
      </c>
      <c r="H177" s="46">
        <f>SUM(H178:H179)</f>
        <v>0</v>
      </c>
      <c r="I177" s="25">
        <f t="shared" si="27"/>
        <v>0</v>
      </c>
    </row>
    <row r="178" spans="1:9" ht="13.5" customHeight="1" x14ac:dyDescent="0.2">
      <c r="A178" s="78"/>
      <c r="B178" s="112"/>
      <c r="C178" s="7" t="s">
        <v>16</v>
      </c>
      <c r="D178" s="7" t="s">
        <v>97</v>
      </c>
      <c r="E178" s="7" t="s">
        <v>252</v>
      </c>
      <c r="F178" s="7" t="s">
        <v>24</v>
      </c>
      <c r="G178" s="44">
        <v>50</v>
      </c>
      <c r="H178" s="44">
        <v>0</v>
      </c>
      <c r="I178" s="8">
        <f t="shared" si="27"/>
        <v>0</v>
      </c>
    </row>
    <row r="179" spans="1:9" x14ac:dyDescent="0.2">
      <c r="A179" s="64"/>
      <c r="B179" s="113"/>
      <c r="C179" s="7" t="s">
        <v>16</v>
      </c>
      <c r="D179" s="7" t="s">
        <v>97</v>
      </c>
      <c r="E179" s="7" t="s">
        <v>252</v>
      </c>
      <c r="F179" s="7" t="s">
        <v>26</v>
      </c>
      <c r="G179" s="44">
        <v>50</v>
      </c>
      <c r="H179" s="44">
        <v>0</v>
      </c>
      <c r="I179" s="8">
        <f t="shared" si="27"/>
        <v>0</v>
      </c>
    </row>
    <row r="180" spans="1:9" ht="31.5" x14ac:dyDescent="0.2">
      <c r="A180" s="26" t="s">
        <v>167</v>
      </c>
      <c r="B180" s="23" t="s">
        <v>161</v>
      </c>
      <c r="C180" s="24"/>
      <c r="D180" s="24"/>
      <c r="E180" s="24" t="s">
        <v>162</v>
      </c>
      <c r="F180" s="24"/>
      <c r="G180" s="46">
        <f>SUM(G181:G182)</f>
        <v>26</v>
      </c>
      <c r="H180" s="46">
        <f>SUM(H181:H182)</f>
        <v>5</v>
      </c>
      <c r="I180" s="25">
        <f t="shared" si="27"/>
        <v>0.19230769230769232</v>
      </c>
    </row>
    <row r="181" spans="1:9" x14ac:dyDescent="0.2">
      <c r="A181" s="64"/>
      <c r="B181" s="69"/>
      <c r="C181" s="7" t="s">
        <v>16</v>
      </c>
      <c r="D181" s="7" t="s">
        <v>97</v>
      </c>
      <c r="E181" s="7" t="s">
        <v>163</v>
      </c>
      <c r="F181" s="7" t="s">
        <v>24</v>
      </c>
      <c r="G181" s="44">
        <v>5</v>
      </c>
      <c r="H181" s="44">
        <v>5</v>
      </c>
      <c r="I181" s="8">
        <f t="shared" si="27"/>
        <v>1</v>
      </c>
    </row>
    <row r="182" spans="1:9" x14ac:dyDescent="0.2">
      <c r="A182" s="78"/>
      <c r="B182" s="71"/>
      <c r="C182" s="7" t="s">
        <v>16</v>
      </c>
      <c r="D182" s="7" t="s">
        <v>106</v>
      </c>
      <c r="E182" s="7" t="s">
        <v>163</v>
      </c>
      <c r="F182" s="7" t="s">
        <v>24</v>
      </c>
      <c r="G182" s="44">
        <v>21</v>
      </c>
      <c r="H182" s="44">
        <v>0</v>
      </c>
      <c r="I182" s="8">
        <f t="shared" ref="I182" si="29">H182/G182</f>
        <v>0</v>
      </c>
    </row>
    <row r="183" spans="1:9" ht="31.5" x14ac:dyDescent="0.2">
      <c r="A183" s="26" t="s">
        <v>171</v>
      </c>
      <c r="B183" s="23" t="s">
        <v>245</v>
      </c>
      <c r="C183" s="24"/>
      <c r="D183" s="24"/>
      <c r="E183" s="24" t="s">
        <v>164</v>
      </c>
      <c r="F183" s="24"/>
      <c r="G183" s="46">
        <f>SUM(G184:G184)</f>
        <v>5</v>
      </c>
      <c r="H183" s="46">
        <f>SUM(H184:H184)</f>
        <v>5</v>
      </c>
      <c r="I183" s="25">
        <f t="shared" si="27"/>
        <v>1</v>
      </c>
    </row>
    <row r="184" spans="1:9" x14ac:dyDescent="0.2">
      <c r="A184" s="64"/>
      <c r="B184" s="66"/>
      <c r="C184" s="7" t="s">
        <v>16</v>
      </c>
      <c r="D184" s="7" t="s">
        <v>165</v>
      </c>
      <c r="E184" s="7" t="s">
        <v>166</v>
      </c>
      <c r="F184" s="7" t="s">
        <v>24</v>
      </c>
      <c r="G184" s="44">
        <v>5</v>
      </c>
      <c r="H184" s="44">
        <v>5</v>
      </c>
      <c r="I184" s="8">
        <f t="shared" si="27"/>
        <v>1</v>
      </c>
    </row>
    <row r="185" spans="1:9" ht="21" x14ac:dyDescent="0.2">
      <c r="A185" s="26" t="s">
        <v>174</v>
      </c>
      <c r="B185" s="23" t="s">
        <v>168</v>
      </c>
      <c r="C185" s="24"/>
      <c r="D185" s="24"/>
      <c r="E185" s="24" t="s">
        <v>169</v>
      </c>
      <c r="F185" s="24"/>
      <c r="G185" s="46">
        <f>SUM(G186:G187)</f>
        <v>773</v>
      </c>
      <c r="H185" s="46">
        <f>SUM(H186:H187)</f>
        <v>111</v>
      </c>
      <c r="I185" s="25">
        <f t="shared" si="27"/>
        <v>0.14359637774902975</v>
      </c>
    </row>
    <row r="186" spans="1:9" x14ac:dyDescent="0.2">
      <c r="A186" s="64"/>
      <c r="B186" s="66"/>
      <c r="C186" s="7" t="s">
        <v>16</v>
      </c>
      <c r="D186" s="7" t="s">
        <v>97</v>
      </c>
      <c r="E186" s="7" t="s">
        <v>170</v>
      </c>
      <c r="F186" s="7" t="s">
        <v>24</v>
      </c>
      <c r="G186" s="44">
        <v>723</v>
      </c>
      <c r="H186" s="44">
        <v>111</v>
      </c>
      <c r="I186" s="8">
        <f t="shared" si="27"/>
        <v>0.15352697095435686</v>
      </c>
    </row>
    <row r="187" spans="1:9" x14ac:dyDescent="0.2">
      <c r="A187" s="64"/>
      <c r="B187" s="66"/>
      <c r="C187" s="7" t="s">
        <v>16</v>
      </c>
      <c r="D187" s="7" t="s">
        <v>30</v>
      </c>
      <c r="E187" s="7" t="s">
        <v>170</v>
      </c>
      <c r="F187" s="7" t="s">
        <v>24</v>
      </c>
      <c r="G187" s="44">
        <v>50</v>
      </c>
      <c r="H187" s="44">
        <v>0</v>
      </c>
      <c r="I187" s="8">
        <f t="shared" si="27"/>
        <v>0</v>
      </c>
    </row>
    <row r="188" spans="1:9" ht="31.5" x14ac:dyDescent="0.2">
      <c r="A188" s="26" t="s">
        <v>181</v>
      </c>
      <c r="B188" s="23" t="s">
        <v>334</v>
      </c>
      <c r="C188" s="24"/>
      <c r="D188" s="24"/>
      <c r="E188" s="24" t="s">
        <v>172</v>
      </c>
      <c r="F188" s="24"/>
      <c r="G188" s="46">
        <f>SUM(G189:G189)</f>
        <v>50</v>
      </c>
      <c r="H188" s="46">
        <f>SUM(H189:H189)</f>
        <v>0</v>
      </c>
      <c r="I188" s="25">
        <f t="shared" si="27"/>
        <v>0</v>
      </c>
    </row>
    <row r="189" spans="1:9" x14ac:dyDescent="0.2">
      <c r="A189" s="64"/>
      <c r="B189" s="66"/>
      <c r="C189" s="7" t="s">
        <v>18</v>
      </c>
      <c r="D189" s="7" t="s">
        <v>17</v>
      </c>
      <c r="E189" s="7" t="s">
        <v>173</v>
      </c>
      <c r="F189" s="7" t="s">
        <v>24</v>
      </c>
      <c r="G189" s="44">
        <v>50</v>
      </c>
      <c r="H189" s="44">
        <v>0</v>
      </c>
      <c r="I189" s="8">
        <f t="shared" si="27"/>
        <v>0</v>
      </c>
    </row>
    <row r="190" spans="1:9" ht="31.5" x14ac:dyDescent="0.2">
      <c r="A190" s="26" t="s">
        <v>241</v>
      </c>
      <c r="B190" s="23" t="s">
        <v>288</v>
      </c>
      <c r="C190" s="24"/>
      <c r="D190" s="24"/>
      <c r="E190" s="24" t="s">
        <v>175</v>
      </c>
      <c r="F190" s="24"/>
      <c r="G190" s="46">
        <f>G191</f>
        <v>842.202</v>
      </c>
      <c r="H190" s="46">
        <f>H191</f>
        <v>0</v>
      </c>
      <c r="I190" s="25">
        <f t="shared" si="27"/>
        <v>0</v>
      </c>
    </row>
    <row r="191" spans="1:9" x14ac:dyDescent="0.2">
      <c r="A191" s="22"/>
      <c r="B191" s="66"/>
      <c r="C191" s="7" t="s">
        <v>18</v>
      </c>
      <c r="D191" s="7" t="s">
        <v>21</v>
      </c>
      <c r="E191" s="7" t="s">
        <v>176</v>
      </c>
      <c r="F191" s="7" t="s">
        <v>25</v>
      </c>
      <c r="G191" s="44">
        <v>842.202</v>
      </c>
      <c r="H191" s="44">
        <v>0</v>
      </c>
      <c r="I191" s="8">
        <f t="shared" si="27"/>
        <v>0</v>
      </c>
    </row>
    <row r="192" spans="1:9" ht="31.5" x14ac:dyDescent="0.2">
      <c r="A192" s="26" t="s">
        <v>343</v>
      </c>
      <c r="B192" s="23" t="s">
        <v>335</v>
      </c>
      <c r="C192" s="24"/>
      <c r="D192" s="24"/>
      <c r="E192" s="24" t="s">
        <v>242</v>
      </c>
      <c r="F192" s="24"/>
      <c r="G192" s="46">
        <f>SUM(G193:G193)</f>
        <v>118.6</v>
      </c>
      <c r="H192" s="46">
        <f>SUM(H193:H193)</f>
        <v>3.6</v>
      </c>
      <c r="I192" s="25">
        <f t="shared" si="27"/>
        <v>3.0354131534569985E-2</v>
      </c>
    </row>
    <row r="193" spans="1:9" x14ac:dyDescent="0.2">
      <c r="A193" s="22"/>
      <c r="B193" s="66"/>
      <c r="C193" s="7" t="s">
        <v>16</v>
      </c>
      <c r="D193" s="7" t="s">
        <v>97</v>
      </c>
      <c r="E193" s="7" t="s">
        <v>243</v>
      </c>
      <c r="F193" s="7" t="s">
        <v>24</v>
      </c>
      <c r="G193" s="44">
        <v>118.6</v>
      </c>
      <c r="H193" s="44">
        <v>3.6</v>
      </c>
      <c r="I193" s="8">
        <f t="shared" si="27"/>
        <v>3.0354131534569985E-2</v>
      </c>
    </row>
    <row r="194" spans="1:9" x14ac:dyDescent="0.2">
      <c r="A194" s="124"/>
      <c r="B194" s="125"/>
      <c r="C194" s="11"/>
      <c r="D194" s="11"/>
      <c r="E194" s="11"/>
      <c r="F194" s="11"/>
      <c r="G194" s="50">
        <f>G6+G79+G89+G91+G94+G98+G100+G102+G106+G110+G113+G115+G117+G130+G175+G180+G183+G185+G188+G190+G104+G192+G177+G128</f>
        <v>1967280.3705000007</v>
      </c>
      <c r="H194" s="50">
        <f>H6+H79+H89+H91+H94+H98+H100+H102+H106+H110+H113+H115+H117+H130+H175+H180+H183+H185+H188+H190+H104+H192+H177+H128</f>
        <v>466048.43300000002</v>
      </c>
      <c r="I194" s="6">
        <f t="shared" si="27"/>
        <v>0.2368998542294965</v>
      </c>
    </row>
    <row r="195" spans="1:9" x14ac:dyDescent="0.2">
      <c r="A195" s="13"/>
      <c r="B195" s="9"/>
      <c r="C195" s="9"/>
      <c r="D195" s="9"/>
      <c r="E195" s="9"/>
      <c r="F195" s="9"/>
      <c r="G195" s="4"/>
      <c r="H195" s="4"/>
      <c r="I195" s="4"/>
    </row>
    <row r="196" spans="1:9" x14ac:dyDescent="0.2">
      <c r="A196" s="13"/>
      <c r="B196" s="9"/>
      <c r="C196" s="9"/>
      <c r="D196" s="9"/>
      <c r="E196" s="9"/>
      <c r="F196" s="9"/>
      <c r="G196" s="18"/>
      <c r="H196" s="18"/>
      <c r="I196" s="4"/>
    </row>
    <row r="197" spans="1:9" ht="15.75" x14ac:dyDescent="0.25">
      <c r="A197" s="51" t="s">
        <v>293</v>
      </c>
      <c r="B197" s="51"/>
      <c r="C197" s="10"/>
      <c r="D197" s="10"/>
      <c r="E197" s="10"/>
      <c r="F197" s="10"/>
      <c r="G197" s="5"/>
      <c r="H197" s="5"/>
      <c r="I197" s="5"/>
    </row>
    <row r="198" spans="1:9" ht="15.75" x14ac:dyDescent="0.25">
      <c r="A198" s="126" t="s">
        <v>20</v>
      </c>
      <c r="B198" s="126"/>
      <c r="C198" s="10"/>
      <c r="D198" s="10"/>
      <c r="E198" s="10"/>
      <c r="F198" s="10"/>
      <c r="G198" s="122" t="s">
        <v>294</v>
      </c>
      <c r="H198" s="122"/>
      <c r="I198" s="122"/>
    </row>
    <row r="199" spans="1:9" x14ac:dyDescent="0.2">
      <c r="A199" s="13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13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123" t="s">
        <v>268</v>
      </c>
      <c r="B201" s="123"/>
      <c r="C201" s="4"/>
      <c r="D201" s="4"/>
      <c r="E201" s="4"/>
      <c r="F201" s="4"/>
      <c r="G201" s="4"/>
      <c r="H201" s="4"/>
      <c r="I201" s="4"/>
    </row>
    <row r="202" spans="1:9" x14ac:dyDescent="0.2">
      <c r="A202" s="13"/>
      <c r="B202" s="4"/>
      <c r="C202" s="4"/>
      <c r="D202" s="4"/>
      <c r="E202" s="4"/>
      <c r="F202" s="4"/>
      <c r="G202" s="18"/>
      <c r="H202" s="4"/>
      <c r="I202" s="4"/>
    </row>
    <row r="203" spans="1:9" x14ac:dyDescent="0.2">
      <c r="A203" s="13"/>
      <c r="B203" s="4"/>
      <c r="C203" s="4"/>
      <c r="D203" s="4"/>
      <c r="E203" s="4"/>
      <c r="F203" s="4"/>
      <c r="G203" s="4"/>
      <c r="H203" s="4"/>
      <c r="I203" s="4"/>
    </row>
  </sheetData>
  <autoFilter ref="C5:F194"/>
  <dataConsolidate/>
  <mergeCells count="54">
    <mergeCell ref="A201:B201"/>
    <mergeCell ref="A170:A174"/>
    <mergeCell ref="B170:B174"/>
    <mergeCell ref="B178:B179"/>
    <mergeCell ref="A194:B194"/>
    <mergeCell ref="A198:B198"/>
    <mergeCell ref="A146:A147"/>
    <mergeCell ref="B146:B147"/>
    <mergeCell ref="G198:I198"/>
    <mergeCell ref="A148:A154"/>
    <mergeCell ref="B148:B154"/>
    <mergeCell ref="A155:A166"/>
    <mergeCell ref="B155:B166"/>
    <mergeCell ref="A167:A168"/>
    <mergeCell ref="B167:B168"/>
    <mergeCell ref="A85:A86"/>
    <mergeCell ref="B85:B86"/>
    <mergeCell ref="A132:A140"/>
    <mergeCell ref="B132:B140"/>
    <mergeCell ref="A141:A145"/>
    <mergeCell ref="B141:B145"/>
    <mergeCell ref="B108:B109"/>
    <mergeCell ref="A108:A109"/>
    <mergeCell ref="A44:A52"/>
    <mergeCell ref="B44:B52"/>
    <mergeCell ref="A59:A73"/>
    <mergeCell ref="B59:B73"/>
    <mergeCell ref="A53:A58"/>
    <mergeCell ref="B53:B58"/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22:A23"/>
    <mergeCell ref="B22:B23"/>
    <mergeCell ref="B118:B126"/>
    <mergeCell ref="A118:A126"/>
    <mergeCell ref="A20:A21"/>
    <mergeCell ref="B20:B21"/>
    <mergeCell ref="A25:A26"/>
    <mergeCell ref="B25:B26"/>
    <mergeCell ref="A32:A36"/>
    <mergeCell ref="B32:B36"/>
    <mergeCell ref="A38:A42"/>
    <mergeCell ref="B38:B42"/>
    <mergeCell ref="A75:A77"/>
    <mergeCell ref="B75:B77"/>
    <mergeCell ref="A81:A83"/>
    <mergeCell ref="B81:B83"/>
  </mergeCells>
  <pageMargins left="0.59055118110236227" right="0.19685039370078741" top="0.78740157480314965" bottom="0.78740157480314965" header="0.31496062992125984" footer="0.31496062992125984"/>
  <pageSetup paperSize="9" scale="75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(3)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2024-03-12T03:47:25Z</cp:lastPrinted>
  <dcterms:created xsi:type="dcterms:W3CDTF">2002-03-11T10:22:12Z</dcterms:created>
  <dcterms:modified xsi:type="dcterms:W3CDTF">2024-04-11T01:36:33Z</dcterms:modified>
</cp:coreProperties>
</file>